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- помойка\обл\"/>
    </mc:Choice>
  </mc:AlternateContent>
  <xr:revisionPtr revIDLastSave="0" documentId="13_ncr:1_{25928959-AE5A-4B94-9A76-C6D1EE1A1545}" xr6:coauthVersionLast="47" xr6:coauthVersionMax="47" xr10:uidLastSave="{00000000-0000-0000-0000-000000000000}"/>
  <bookViews>
    <workbookView xWindow="-120" yWindow="-120" windowWidth="51840" windowHeight="21240" activeTab="4" xr2:uid="{00000000-000D-0000-FFFF-FFFF00000000}"/>
  </bookViews>
  <sheets>
    <sheet name="Лист 1 - Этап 1" sheetId="8" r:id="rId1"/>
    <sheet name="СВОДНАЯ текущий (2)" sheetId="7" r:id="rId2"/>
    <sheet name="ЭЭ-подробно" sheetId="5" r:id="rId3"/>
    <sheet name="Все-кратко" sheetId="6" r:id="rId4"/>
    <sheet name="Понятная" sheetId="4" r:id="rId5"/>
    <sheet name="Лист1" sheetId="9" r:id="rId6"/>
    <sheet name="Table 1" sheetId="1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'Лист 1 - Этап 1'!$A$1:$G$1</definedName>
    <definedName name="_xlnm._FilterDatabase" localSheetId="4" hidden="1">Понятная!$C$1:$C$97</definedName>
    <definedName name="_xlnm._FilterDatabase" localSheetId="1" hidden="1">'СВОДНАЯ текущий (2)'!$A$1:$J$1639</definedName>
    <definedName name="Excel_BuiltIn__FilterDatabase_4" localSheetId="1">#REF!</definedName>
    <definedName name="Excel_BuiltIn__FilterDatabase_4">#REF!</definedName>
    <definedName name="Excel_BuiltIn_Print_Area" localSheetId="1">#REF!</definedName>
    <definedName name="Excel_BuiltIn_Print_Area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ExternalData_1" localSheetId="0">'Лист 1 - Этап 1'!$A$1:$G$554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1">#REF!,#REF!</definedName>
    <definedName name="ООС">#REF!,#REF!</definedName>
    <definedName name="от_БИРЖЕВОГО" localSheetId="1">'[2]исх дан'!#REF!</definedName>
    <definedName name="от_БИРЖЕВОГО">'[2]исх дан'!#REF!</definedName>
    <definedName name="ПВ" localSheetId="1">'[2]исх дан'!#REF!</definedName>
    <definedName name="ПВ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 localSheetId="1">[5]Кабель!$A$137:$A$419,#REF!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2" i="9" l="1"/>
  <c r="W68" i="9"/>
  <c r="U75" i="9"/>
  <c r="O83" i="9"/>
  <c r="O82" i="9"/>
  <c r="P80" i="9"/>
  <c r="P72" i="9"/>
  <c r="O58" i="9"/>
  <c r="P44" i="9"/>
  <c r="P42" i="9"/>
  <c r="O32" i="9"/>
  <c r="O27" i="9"/>
  <c r="G5" i="7"/>
  <c r="J5" i="7" s="1"/>
  <c r="I5" i="7"/>
  <c r="G6" i="7"/>
  <c r="I6" i="7"/>
  <c r="J6" i="7"/>
  <c r="G7" i="7"/>
  <c r="J7" i="7" s="1"/>
  <c r="I7" i="7"/>
  <c r="G11" i="7"/>
  <c r="I11" i="7"/>
  <c r="J11" i="7"/>
  <c r="G13" i="7"/>
  <c r="I13" i="7"/>
  <c r="G14" i="7"/>
  <c r="J14" i="7" s="1"/>
  <c r="I14" i="7"/>
  <c r="G19" i="7"/>
  <c r="J19" i="7" s="1"/>
  <c r="I19" i="7"/>
  <c r="G20" i="7"/>
  <c r="I20" i="7"/>
  <c r="J20" i="7"/>
  <c r="G21" i="7"/>
  <c r="I21" i="7"/>
  <c r="J21" i="7"/>
  <c r="G22" i="7"/>
  <c r="I22" i="7"/>
  <c r="G23" i="7"/>
  <c r="I23" i="7"/>
  <c r="J23" i="7"/>
  <c r="G24" i="7"/>
  <c r="I24" i="7"/>
  <c r="E25" i="7"/>
  <c r="I25" i="7" s="1"/>
  <c r="G25" i="7"/>
  <c r="E26" i="7"/>
  <c r="G26" i="7"/>
  <c r="J26" i="7" s="1"/>
  <c r="I26" i="7"/>
  <c r="G28" i="7"/>
  <c r="I28" i="7"/>
  <c r="G29" i="7"/>
  <c r="I29" i="7"/>
  <c r="J29" i="7"/>
  <c r="G31" i="7"/>
  <c r="I31" i="7"/>
  <c r="G32" i="7"/>
  <c r="I32" i="7"/>
  <c r="G33" i="7"/>
  <c r="J33" i="7" s="1"/>
  <c r="I33" i="7"/>
  <c r="G34" i="7"/>
  <c r="J34" i="7" s="1"/>
  <c r="I34" i="7"/>
  <c r="G35" i="7"/>
  <c r="I35" i="7"/>
  <c r="J35" i="7"/>
  <c r="G36" i="7"/>
  <c r="I36" i="7"/>
  <c r="G37" i="7"/>
  <c r="I37" i="7"/>
  <c r="G38" i="7"/>
  <c r="I38" i="7"/>
  <c r="J38" i="7"/>
  <c r="G39" i="7"/>
  <c r="I39" i="7"/>
  <c r="G52" i="7"/>
  <c r="J52" i="7" s="1"/>
  <c r="I52" i="7"/>
  <c r="G53" i="7"/>
  <c r="I53" i="7"/>
  <c r="J53" i="7"/>
  <c r="G54" i="7"/>
  <c r="I54" i="7"/>
  <c r="J54" i="7"/>
  <c r="G64" i="7"/>
  <c r="I64" i="7"/>
  <c r="J64" i="7"/>
  <c r="G102" i="7"/>
  <c r="I102" i="7"/>
  <c r="G119" i="7"/>
  <c r="I119" i="7"/>
  <c r="G133" i="7"/>
  <c r="J133" i="7" s="1"/>
  <c r="I133" i="7"/>
  <c r="G134" i="7"/>
  <c r="J134" i="7" s="1"/>
  <c r="I134" i="7"/>
  <c r="G149" i="7"/>
  <c r="I149" i="7"/>
  <c r="J149" i="7"/>
  <c r="G160" i="7"/>
  <c r="I160" i="7"/>
  <c r="J160" i="7"/>
  <c r="G171" i="7"/>
  <c r="I171" i="7"/>
  <c r="G180" i="7"/>
  <c r="I180" i="7"/>
  <c r="G181" i="7"/>
  <c r="I181" i="7"/>
  <c r="J181" i="7"/>
  <c r="G182" i="7"/>
  <c r="J182" i="7" s="1"/>
  <c r="I182" i="7"/>
  <c r="G183" i="7"/>
  <c r="I183" i="7"/>
  <c r="G184" i="7"/>
  <c r="I184" i="7"/>
  <c r="J184" i="7"/>
  <c r="G185" i="7"/>
  <c r="I185" i="7"/>
  <c r="J185" i="7"/>
  <c r="G187" i="7"/>
  <c r="G186" i="7" s="1"/>
  <c r="I187" i="7"/>
  <c r="I186" i="7" s="1"/>
  <c r="J187" i="7"/>
  <c r="J186" i="7" s="1"/>
  <c r="G189" i="7"/>
  <c r="J189" i="7" s="1"/>
  <c r="I189" i="7"/>
  <c r="G190" i="7"/>
  <c r="J190" i="7" s="1"/>
  <c r="I190" i="7"/>
  <c r="G191" i="7"/>
  <c r="I191" i="7"/>
  <c r="J191" i="7"/>
  <c r="G192" i="7"/>
  <c r="I192" i="7"/>
  <c r="G194" i="7"/>
  <c r="G193" i="7" s="1"/>
  <c r="I194" i="7"/>
  <c r="I193" i="7" s="1"/>
  <c r="J194" i="7"/>
  <c r="J193" i="7" s="1"/>
  <c r="G196" i="7"/>
  <c r="I196" i="7"/>
  <c r="G215" i="7"/>
  <c r="G195" i="7" s="1"/>
  <c r="I215" i="7"/>
  <c r="G221" i="7"/>
  <c r="J221" i="7" s="1"/>
  <c r="I221" i="7"/>
  <c r="G222" i="7"/>
  <c r="I222" i="7"/>
  <c r="J222" i="7" s="1"/>
  <c r="G223" i="7"/>
  <c r="I223" i="7"/>
  <c r="J223" i="7"/>
  <c r="G225" i="7"/>
  <c r="I225" i="7"/>
  <c r="J225" i="7"/>
  <c r="G226" i="7"/>
  <c r="I226" i="7"/>
  <c r="G264" i="7"/>
  <c r="J264" i="7" s="1"/>
  <c r="I264" i="7"/>
  <c r="G265" i="7"/>
  <c r="I265" i="7"/>
  <c r="G266" i="7"/>
  <c r="I266" i="7"/>
  <c r="G267" i="7"/>
  <c r="J267" i="7" s="1"/>
  <c r="I267" i="7"/>
  <c r="G268" i="7"/>
  <c r="I268" i="7"/>
  <c r="G269" i="7"/>
  <c r="I269" i="7"/>
  <c r="J269" i="7"/>
  <c r="G270" i="7"/>
  <c r="I270" i="7"/>
  <c r="G271" i="7"/>
  <c r="J271" i="7" s="1"/>
  <c r="I271" i="7"/>
  <c r="G272" i="7"/>
  <c r="J272" i="7" s="1"/>
  <c r="I272" i="7"/>
  <c r="G273" i="7"/>
  <c r="I273" i="7"/>
  <c r="J273" i="7"/>
  <c r="G274" i="7"/>
  <c r="J274" i="7" s="1"/>
  <c r="I274" i="7"/>
  <c r="G275" i="7"/>
  <c r="I275" i="7"/>
  <c r="J275" i="7" s="1"/>
  <c r="G276" i="7"/>
  <c r="I276" i="7"/>
  <c r="J276" i="7"/>
  <c r="G277" i="7"/>
  <c r="I277" i="7"/>
  <c r="J277" i="7" s="1"/>
  <c r="G278" i="7"/>
  <c r="J278" i="7" s="1"/>
  <c r="I278" i="7"/>
  <c r="G279" i="7"/>
  <c r="J279" i="7" s="1"/>
  <c r="I279" i="7"/>
  <c r="G280" i="7"/>
  <c r="I280" i="7"/>
  <c r="J280" i="7"/>
  <c r="G281" i="7"/>
  <c r="J281" i="7" s="1"/>
  <c r="I281" i="7"/>
  <c r="G282" i="7"/>
  <c r="I282" i="7"/>
  <c r="J282" i="7"/>
  <c r="G283" i="7"/>
  <c r="I283" i="7"/>
  <c r="G284" i="7"/>
  <c r="I284" i="7"/>
  <c r="G285" i="7"/>
  <c r="J285" i="7" s="1"/>
  <c r="I285" i="7"/>
  <c r="G286" i="7"/>
  <c r="I286" i="7"/>
  <c r="G287" i="7"/>
  <c r="I287" i="7"/>
  <c r="G288" i="7"/>
  <c r="I288" i="7"/>
  <c r="J288" i="7"/>
  <c r="G289" i="7"/>
  <c r="I289" i="7"/>
  <c r="J289" i="7"/>
  <c r="G290" i="7"/>
  <c r="I290" i="7"/>
  <c r="G291" i="7"/>
  <c r="I291" i="7"/>
  <c r="J291" i="7" s="1"/>
  <c r="G292" i="7"/>
  <c r="J292" i="7" s="1"/>
  <c r="I292" i="7"/>
  <c r="G293" i="7"/>
  <c r="I293" i="7"/>
  <c r="J293" i="7"/>
  <c r="G294" i="7"/>
  <c r="I294" i="7"/>
  <c r="J294" i="7"/>
  <c r="G295" i="7"/>
  <c r="I295" i="7"/>
  <c r="G296" i="7"/>
  <c r="I296" i="7"/>
  <c r="J296" i="7"/>
  <c r="G297" i="7"/>
  <c r="I297" i="7"/>
  <c r="G298" i="7"/>
  <c r="J298" i="7" s="1"/>
  <c r="I298" i="7"/>
  <c r="G299" i="7"/>
  <c r="I299" i="7"/>
  <c r="J299" i="7"/>
  <c r="G300" i="7"/>
  <c r="I300" i="7"/>
  <c r="G301" i="7"/>
  <c r="I301" i="7"/>
  <c r="J301" i="7"/>
  <c r="G302" i="7"/>
  <c r="I302" i="7"/>
  <c r="G303" i="7"/>
  <c r="I303" i="7"/>
  <c r="G304" i="7"/>
  <c r="J304" i="7" s="1"/>
  <c r="I304" i="7"/>
  <c r="G305" i="7"/>
  <c r="I305" i="7"/>
  <c r="G306" i="7"/>
  <c r="I306" i="7"/>
  <c r="G307" i="7"/>
  <c r="I307" i="7"/>
  <c r="J307" i="7"/>
  <c r="G308" i="7"/>
  <c r="I308" i="7"/>
  <c r="J308" i="7"/>
  <c r="G309" i="7"/>
  <c r="I309" i="7"/>
  <c r="J309" i="7" s="1"/>
  <c r="G310" i="7"/>
  <c r="J310" i="7" s="1"/>
  <c r="I310" i="7"/>
  <c r="G311" i="7"/>
  <c r="J311" i="7" s="1"/>
  <c r="I311" i="7"/>
  <c r="G312" i="7"/>
  <c r="I312" i="7"/>
  <c r="J312" i="7"/>
  <c r="G313" i="7"/>
  <c r="J313" i="7" s="1"/>
  <c r="I313" i="7"/>
  <c r="G314" i="7"/>
  <c r="I314" i="7"/>
  <c r="J314" i="7"/>
  <c r="G315" i="7"/>
  <c r="I315" i="7"/>
  <c r="G316" i="7"/>
  <c r="I316" i="7"/>
  <c r="G344" i="7"/>
  <c r="I344" i="7"/>
  <c r="G345" i="7"/>
  <c r="I345" i="7"/>
  <c r="G346" i="7"/>
  <c r="I346" i="7"/>
  <c r="J346" i="7"/>
  <c r="G347" i="7"/>
  <c r="I347" i="7"/>
  <c r="J347" i="7"/>
  <c r="G348" i="7"/>
  <c r="I348" i="7"/>
  <c r="G349" i="7"/>
  <c r="I349" i="7"/>
  <c r="J349" i="7" s="1"/>
  <c r="G350" i="7"/>
  <c r="I350" i="7"/>
  <c r="J350" i="7"/>
  <c r="G351" i="7"/>
  <c r="J351" i="7" s="1"/>
  <c r="I351" i="7"/>
  <c r="G352" i="7"/>
  <c r="I352" i="7"/>
  <c r="J352" i="7"/>
  <c r="G353" i="7"/>
  <c r="J353" i="7" s="1"/>
  <c r="I353" i="7"/>
  <c r="G354" i="7"/>
  <c r="I354" i="7"/>
  <c r="J354" i="7"/>
  <c r="G355" i="7"/>
  <c r="I355" i="7"/>
  <c r="G356" i="7"/>
  <c r="I356" i="7"/>
  <c r="J356" i="7"/>
  <c r="G357" i="7"/>
  <c r="J357" i="7" s="1"/>
  <c r="I357" i="7"/>
  <c r="G358" i="7"/>
  <c r="I358" i="7"/>
  <c r="G359" i="7"/>
  <c r="J359" i="7" s="1"/>
  <c r="I359" i="7"/>
  <c r="G360" i="7"/>
  <c r="I360" i="7"/>
  <c r="G361" i="7"/>
  <c r="I361" i="7"/>
  <c r="G362" i="7"/>
  <c r="I362" i="7"/>
  <c r="J362" i="7"/>
  <c r="G363" i="7"/>
  <c r="J363" i="7" s="1"/>
  <c r="I363" i="7"/>
  <c r="G364" i="7"/>
  <c r="J364" i="7" s="1"/>
  <c r="I364" i="7"/>
  <c r="G365" i="7"/>
  <c r="I365" i="7"/>
  <c r="G366" i="7"/>
  <c r="J366" i="7" s="1"/>
  <c r="I366" i="7"/>
  <c r="G367" i="7"/>
  <c r="I367" i="7"/>
  <c r="J367" i="7" s="1"/>
  <c r="G368" i="7"/>
  <c r="I368" i="7"/>
  <c r="J368" i="7"/>
  <c r="G369" i="7"/>
  <c r="I369" i="7"/>
  <c r="G370" i="7"/>
  <c r="J370" i="7" s="1"/>
  <c r="I370" i="7"/>
  <c r="G371" i="7"/>
  <c r="I371" i="7"/>
  <c r="G372" i="7"/>
  <c r="I372" i="7"/>
  <c r="J372" i="7"/>
  <c r="G373" i="7"/>
  <c r="I373" i="7"/>
  <c r="G374" i="7"/>
  <c r="I374" i="7"/>
  <c r="G375" i="7"/>
  <c r="I375" i="7"/>
  <c r="J375" i="7"/>
  <c r="G376" i="7"/>
  <c r="I376" i="7"/>
  <c r="G377" i="7"/>
  <c r="I377" i="7"/>
  <c r="G378" i="7"/>
  <c r="J378" i="7" s="1"/>
  <c r="I378" i="7"/>
  <c r="G379" i="7"/>
  <c r="I379" i="7"/>
  <c r="G380" i="7"/>
  <c r="I380" i="7"/>
  <c r="G381" i="7"/>
  <c r="I381" i="7"/>
  <c r="J381" i="7" s="1"/>
  <c r="G382" i="7"/>
  <c r="I382" i="7"/>
  <c r="J382" i="7"/>
  <c r="G383" i="7"/>
  <c r="I383" i="7"/>
  <c r="J383" i="7" s="1"/>
  <c r="G384" i="7"/>
  <c r="J384" i="7" s="1"/>
  <c r="I384" i="7"/>
  <c r="G385" i="7"/>
  <c r="I385" i="7"/>
  <c r="G386" i="7"/>
  <c r="I386" i="7"/>
  <c r="J386" i="7"/>
  <c r="G387" i="7"/>
  <c r="I387" i="7"/>
  <c r="G388" i="7"/>
  <c r="I388" i="7"/>
  <c r="G389" i="7"/>
  <c r="I389" i="7"/>
  <c r="J389" i="7"/>
  <c r="G390" i="7"/>
  <c r="I390" i="7"/>
  <c r="G391" i="7"/>
  <c r="J391" i="7" s="1"/>
  <c r="I391" i="7"/>
  <c r="G392" i="7"/>
  <c r="J392" i="7" s="1"/>
  <c r="I392" i="7"/>
  <c r="G393" i="7"/>
  <c r="I393" i="7"/>
  <c r="G394" i="7"/>
  <c r="I394" i="7"/>
  <c r="G396" i="7"/>
  <c r="I396" i="7"/>
  <c r="J396" i="7" s="1"/>
  <c r="G397" i="7"/>
  <c r="I397" i="7"/>
  <c r="J397" i="7"/>
  <c r="G398" i="7"/>
  <c r="I398" i="7"/>
  <c r="J398" i="7" s="1"/>
  <c r="G399" i="7"/>
  <c r="I399" i="7"/>
  <c r="J399" i="7"/>
  <c r="G403" i="7"/>
  <c r="I403" i="7"/>
  <c r="G404" i="7"/>
  <c r="I404" i="7"/>
  <c r="G405" i="7"/>
  <c r="I405" i="7"/>
  <c r="J405" i="7"/>
  <c r="G406" i="7"/>
  <c r="I406" i="7"/>
  <c r="J406" i="7" s="1"/>
  <c r="G407" i="7"/>
  <c r="I407" i="7"/>
  <c r="G408" i="7"/>
  <c r="I408" i="7"/>
  <c r="J408" i="7" s="1"/>
  <c r="G409" i="7"/>
  <c r="I409" i="7"/>
  <c r="G410" i="7"/>
  <c r="I410" i="7"/>
  <c r="J410" i="7"/>
  <c r="G411" i="7"/>
  <c r="I411" i="7"/>
  <c r="J411" i="7" s="1"/>
  <c r="G412" i="7"/>
  <c r="I412" i="7"/>
  <c r="G413" i="7"/>
  <c r="I413" i="7"/>
  <c r="J413" i="7" s="1"/>
  <c r="G414" i="7"/>
  <c r="I414" i="7"/>
  <c r="J414" i="7"/>
  <c r="G415" i="7"/>
  <c r="I415" i="7"/>
  <c r="G416" i="7"/>
  <c r="I416" i="7"/>
  <c r="J416" i="7" s="1"/>
  <c r="G417" i="7"/>
  <c r="I417" i="7"/>
  <c r="J417" i="7" s="1"/>
  <c r="G418" i="7"/>
  <c r="I418" i="7"/>
  <c r="J418" i="7" s="1"/>
  <c r="G419" i="7"/>
  <c r="I419" i="7"/>
  <c r="J419" i="7" s="1"/>
  <c r="G420" i="7"/>
  <c r="I420" i="7"/>
  <c r="J420" i="7" s="1"/>
  <c r="G421" i="7"/>
  <c r="I421" i="7"/>
  <c r="J421" i="7" s="1"/>
  <c r="G422" i="7"/>
  <c r="I422" i="7"/>
  <c r="G423" i="7"/>
  <c r="I423" i="7"/>
  <c r="J423" i="7"/>
  <c r="G424" i="7"/>
  <c r="I424" i="7"/>
  <c r="G425" i="7"/>
  <c r="I425" i="7"/>
  <c r="G426" i="7"/>
  <c r="I426" i="7"/>
  <c r="J426" i="7"/>
  <c r="G427" i="7"/>
  <c r="I427" i="7"/>
  <c r="J427" i="7" s="1"/>
  <c r="G428" i="7"/>
  <c r="I428" i="7"/>
  <c r="G429" i="7"/>
  <c r="I429" i="7"/>
  <c r="J429" i="7"/>
  <c r="G430" i="7"/>
  <c r="I430" i="7"/>
  <c r="J430" i="7"/>
  <c r="G431" i="7"/>
  <c r="I431" i="7"/>
  <c r="J431" i="7" s="1"/>
  <c r="G432" i="7"/>
  <c r="I432" i="7"/>
  <c r="J432" i="7"/>
  <c r="G433" i="7"/>
  <c r="I433" i="7"/>
  <c r="J433" i="7"/>
  <c r="G434" i="7"/>
  <c r="I434" i="7"/>
  <c r="J434" i="7" s="1"/>
  <c r="G435" i="7"/>
  <c r="I435" i="7"/>
  <c r="J435" i="7" s="1"/>
  <c r="G436" i="7"/>
  <c r="I436" i="7"/>
  <c r="J436" i="7" s="1"/>
  <c r="G437" i="7"/>
  <c r="I437" i="7"/>
  <c r="J437" i="7"/>
  <c r="G438" i="7"/>
  <c r="I438" i="7"/>
  <c r="J438" i="7" s="1"/>
  <c r="G439" i="7"/>
  <c r="I439" i="7"/>
  <c r="J439" i="7"/>
  <c r="G440" i="7"/>
  <c r="I440" i="7"/>
  <c r="J440" i="7" s="1"/>
  <c r="G441" i="7"/>
  <c r="I441" i="7"/>
  <c r="J441" i="7" s="1"/>
  <c r="G442" i="7"/>
  <c r="I442" i="7"/>
  <c r="J442" i="7"/>
  <c r="G443" i="7"/>
  <c r="I443" i="7"/>
  <c r="J443" i="7" s="1"/>
  <c r="G444" i="7"/>
  <c r="I444" i="7"/>
  <c r="J444" i="7" s="1"/>
  <c r="G445" i="7"/>
  <c r="I445" i="7"/>
  <c r="J445" i="7"/>
  <c r="G446" i="7"/>
  <c r="I446" i="7"/>
  <c r="G447" i="7"/>
  <c r="I447" i="7"/>
  <c r="G448" i="7"/>
  <c r="I448" i="7"/>
  <c r="J448" i="7" s="1"/>
  <c r="G449" i="7"/>
  <c r="I449" i="7"/>
  <c r="J449" i="7" s="1"/>
  <c r="G450" i="7"/>
  <c r="I450" i="7"/>
  <c r="J450" i="7" s="1"/>
  <c r="G451" i="7"/>
  <c r="I451" i="7"/>
  <c r="J451" i="7"/>
  <c r="G452" i="7"/>
  <c r="I452" i="7"/>
  <c r="J452" i="7" s="1"/>
  <c r="G453" i="7"/>
  <c r="I453" i="7"/>
  <c r="J453" i="7" s="1"/>
  <c r="G454" i="7"/>
  <c r="I454" i="7"/>
  <c r="J454" i="7" s="1"/>
  <c r="G455" i="7"/>
  <c r="I455" i="7"/>
  <c r="J455" i="7"/>
  <c r="G456" i="7"/>
  <c r="I456" i="7"/>
  <c r="J456" i="7" s="1"/>
  <c r="G457" i="7"/>
  <c r="I457" i="7"/>
  <c r="J457" i="7" s="1"/>
  <c r="G458" i="7"/>
  <c r="I458" i="7"/>
  <c r="J458" i="7"/>
  <c r="G459" i="7"/>
  <c r="I459" i="7"/>
  <c r="J459" i="7" s="1"/>
  <c r="G460" i="7"/>
  <c r="I460" i="7"/>
  <c r="G461" i="7"/>
  <c r="I461" i="7"/>
  <c r="J461" i="7" s="1"/>
  <c r="G462" i="7"/>
  <c r="I462" i="7"/>
  <c r="G463" i="7"/>
  <c r="I463" i="7"/>
  <c r="J463" i="7" s="1"/>
  <c r="G464" i="7"/>
  <c r="I464" i="7"/>
  <c r="J464" i="7"/>
  <c r="G465" i="7"/>
  <c r="I465" i="7"/>
  <c r="J465" i="7"/>
  <c r="G466" i="7"/>
  <c r="I466" i="7"/>
  <c r="J466" i="7" s="1"/>
  <c r="G467" i="7"/>
  <c r="I467" i="7"/>
  <c r="J467" i="7" s="1"/>
  <c r="G468" i="7"/>
  <c r="I468" i="7"/>
  <c r="J468" i="7" s="1"/>
  <c r="G469" i="7"/>
  <c r="I469" i="7"/>
  <c r="J469" i="7"/>
  <c r="G470" i="7"/>
  <c r="I470" i="7"/>
  <c r="J470" i="7" s="1"/>
  <c r="G471" i="7"/>
  <c r="I471" i="7"/>
  <c r="J471" i="7"/>
  <c r="G472" i="7"/>
  <c r="I472" i="7"/>
  <c r="J472" i="7" s="1"/>
  <c r="G473" i="7"/>
  <c r="I473" i="7"/>
  <c r="J473" i="7" s="1"/>
  <c r="G474" i="7"/>
  <c r="I474" i="7"/>
  <c r="J474" i="7"/>
  <c r="G475" i="7"/>
  <c r="I475" i="7"/>
  <c r="J475" i="7" s="1"/>
  <c r="G476" i="7"/>
  <c r="I476" i="7"/>
  <c r="J476" i="7" s="1"/>
  <c r="G477" i="7"/>
  <c r="I477" i="7"/>
  <c r="J477" i="7"/>
  <c r="G478" i="7"/>
  <c r="I478" i="7"/>
  <c r="J478" i="7" s="1"/>
  <c r="G479" i="7"/>
  <c r="I479" i="7"/>
  <c r="G480" i="7"/>
  <c r="I480" i="7"/>
  <c r="J480" i="7"/>
  <c r="G481" i="7"/>
  <c r="I481" i="7"/>
  <c r="J481" i="7"/>
  <c r="G482" i="7"/>
  <c r="I482" i="7"/>
  <c r="J482" i="7" s="1"/>
  <c r="G483" i="7"/>
  <c r="I483" i="7"/>
  <c r="J483" i="7"/>
  <c r="G484" i="7"/>
  <c r="I484" i="7"/>
  <c r="J484" i="7" s="1"/>
  <c r="G485" i="7"/>
  <c r="I485" i="7"/>
  <c r="J485" i="7" s="1"/>
  <c r="G486" i="7"/>
  <c r="I486" i="7"/>
  <c r="G487" i="7"/>
  <c r="I487" i="7"/>
  <c r="J487" i="7" s="1"/>
  <c r="G488" i="7"/>
  <c r="I488" i="7"/>
  <c r="J488" i="7" s="1"/>
  <c r="G489" i="7"/>
  <c r="I489" i="7"/>
  <c r="J489" i="7" s="1"/>
  <c r="G490" i="7"/>
  <c r="I490" i="7"/>
  <c r="J490" i="7"/>
  <c r="G491" i="7"/>
  <c r="I491" i="7"/>
  <c r="G492" i="7"/>
  <c r="I492" i="7"/>
  <c r="G493" i="7"/>
  <c r="I493" i="7"/>
  <c r="G494" i="7"/>
  <c r="I494" i="7"/>
  <c r="J494" i="7" s="1"/>
  <c r="G495" i="7"/>
  <c r="I495" i="7"/>
  <c r="J495" i="7" s="1"/>
  <c r="G496" i="7"/>
  <c r="I496" i="7"/>
  <c r="J496" i="7"/>
  <c r="G497" i="7"/>
  <c r="I497" i="7"/>
  <c r="J497" i="7"/>
  <c r="G498" i="7"/>
  <c r="I498" i="7"/>
  <c r="G499" i="7"/>
  <c r="I499" i="7"/>
  <c r="J499" i="7" s="1"/>
  <c r="G500" i="7"/>
  <c r="I500" i="7"/>
  <c r="J500" i="7" s="1"/>
  <c r="G501" i="7"/>
  <c r="I501" i="7"/>
  <c r="J501" i="7"/>
  <c r="G502" i="7"/>
  <c r="I502" i="7"/>
  <c r="J502" i="7" s="1"/>
  <c r="G503" i="7"/>
  <c r="I503" i="7"/>
  <c r="G504" i="7"/>
  <c r="I504" i="7"/>
  <c r="J504" i="7" s="1"/>
  <c r="G505" i="7"/>
  <c r="I505" i="7"/>
  <c r="G506" i="7"/>
  <c r="I506" i="7"/>
  <c r="J506" i="7" s="1"/>
  <c r="G507" i="7"/>
  <c r="I507" i="7"/>
  <c r="J507" i="7" s="1"/>
  <c r="G508" i="7"/>
  <c r="I508" i="7"/>
  <c r="J508" i="7" s="1"/>
  <c r="G509" i="7"/>
  <c r="I509" i="7"/>
  <c r="J509" i="7"/>
  <c r="G510" i="7"/>
  <c r="I510" i="7"/>
  <c r="J510" i="7"/>
  <c r="G511" i="7"/>
  <c r="I511" i="7"/>
  <c r="G512" i="7"/>
  <c r="I512" i="7"/>
  <c r="J512" i="7"/>
  <c r="G513" i="7"/>
  <c r="I513" i="7"/>
  <c r="J513" i="7"/>
  <c r="G514" i="7"/>
  <c r="I514" i="7"/>
  <c r="J514" i="7"/>
  <c r="G515" i="7"/>
  <c r="I515" i="7"/>
  <c r="J515" i="7" s="1"/>
  <c r="G516" i="7"/>
  <c r="I516" i="7"/>
  <c r="J516" i="7" s="1"/>
  <c r="G517" i="7"/>
  <c r="I517" i="7"/>
  <c r="J517" i="7" s="1"/>
  <c r="G518" i="7"/>
  <c r="I518" i="7"/>
  <c r="G519" i="7"/>
  <c r="J519" i="7" s="1"/>
  <c r="I519" i="7"/>
  <c r="G520" i="7"/>
  <c r="I520" i="7"/>
  <c r="J520" i="7" s="1"/>
  <c r="G521" i="7"/>
  <c r="I521" i="7"/>
  <c r="G522" i="7"/>
  <c r="I522" i="7"/>
  <c r="J522" i="7"/>
  <c r="G523" i="7"/>
  <c r="I523" i="7"/>
  <c r="J523" i="7" s="1"/>
  <c r="G524" i="7"/>
  <c r="I524" i="7"/>
  <c r="J524" i="7" s="1"/>
  <c r="G525" i="7"/>
  <c r="I525" i="7"/>
  <c r="G526" i="7"/>
  <c r="I526" i="7"/>
  <c r="J526" i="7" s="1"/>
  <c r="G527" i="7"/>
  <c r="I527" i="7"/>
  <c r="J527" i="7" s="1"/>
  <c r="G528" i="7"/>
  <c r="I528" i="7"/>
  <c r="J528" i="7"/>
  <c r="G529" i="7"/>
  <c r="I529" i="7"/>
  <c r="J529" i="7"/>
  <c r="G530" i="7"/>
  <c r="I530" i="7"/>
  <c r="J530" i="7"/>
  <c r="G531" i="7"/>
  <c r="J531" i="7" s="1"/>
  <c r="I531" i="7"/>
  <c r="G532" i="7"/>
  <c r="I532" i="7"/>
  <c r="J532" i="7" s="1"/>
  <c r="G533" i="7"/>
  <c r="I533" i="7"/>
  <c r="J533" i="7"/>
  <c r="G534" i="7"/>
  <c r="I534" i="7"/>
  <c r="J534" i="7" s="1"/>
  <c r="G535" i="7"/>
  <c r="I535" i="7"/>
  <c r="G536" i="7"/>
  <c r="I536" i="7"/>
  <c r="J536" i="7"/>
  <c r="G537" i="7"/>
  <c r="I537" i="7"/>
  <c r="G538" i="7"/>
  <c r="I538" i="7"/>
  <c r="J538" i="7" s="1"/>
  <c r="G539" i="7"/>
  <c r="I539" i="7"/>
  <c r="G540" i="7"/>
  <c r="I540" i="7"/>
  <c r="J540" i="7" s="1"/>
  <c r="G541" i="7"/>
  <c r="I541" i="7"/>
  <c r="J541" i="7" s="1"/>
  <c r="G542" i="7"/>
  <c r="I542" i="7"/>
  <c r="J542" i="7"/>
  <c r="G543" i="7"/>
  <c r="I543" i="7"/>
  <c r="J543" i="7" s="1"/>
  <c r="G544" i="7"/>
  <c r="I544" i="7"/>
  <c r="J544" i="7" s="1"/>
  <c r="G545" i="7"/>
  <c r="I545" i="7"/>
  <c r="J545" i="7"/>
  <c r="G546" i="7"/>
  <c r="I546" i="7"/>
  <c r="J546" i="7" s="1"/>
  <c r="G547" i="7"/>
  <c r="J547" i="7" s="1"/>
  <c r="I547" i="7"/>
  <c r="G548" i="7"/>
  <c r="I548" i="7"/>
  <c r="J548" i="7" s="1"/>
  <c r="G549" i="7"/>
  <c r="I549" i="7"/>
  <c r="J549" i="7"/>
  <c r="G550" i="7"/>
  <c r="I550" i="7"/>
  <c r="J550" i="7" s="1"/>
  <c r="G551" i="7"/>
  <c r="I551" i="7"/>
  <c r="J551" i="7" s="1"/>
  <c r="G552" i="7"/>
  <c r="I552" i="7"/>
  <c r="J552" i="7" s="1"/>
  <c r="G553" i="7"/>
  <c r="I553" i="7"/>
  <c r="G554" i="7"/>
  <c r="I554" i="7"/>
  <c r="J554" i="7"/>
  <c r="G555" i="7"/>
  <c r="I555" i="7"/>
  <c r="J555" i="7" s="1"/>
  <c r="G556" i="7"/>
  <c r="I556" i="7"/>
  <c r="J556" i="7" s="1"/>
  <c r="G557" i="7"/>
  <c r="I557" i="7"/>
  <c r="J557" i="7"/>
  <c r="G558" i="7"/>
  <c r="I558" i="7"/>
  <c r="G559" i="7"/>
  <c r="I559" i="7"/>
  <c r="J559" i="7" s="1"/>
  <c r="G560" i="7"/>
  <c r="I560" i="7"/>
  <c r="J560" i="7"/>
  <c r="G561" i="7"/>
  <c r="I561" i="7"/>
  <c r="J561" i="7"/>
  <c r="G562" i="7"/>
  <c r="I562" i="7"/>
  <c r="J562" i="7"/>
  <c r="G563" i="7"/>
  <c r="I563" i="7"/>
  <c r="J563" i="7"/>
  <c r="G564" i="7"/>
  <c r="I564" i="7"/>
  <c r="G565" i="7"/>
  <c r="I565" i="7"/>
  <c r="J565" i="7" s="1"/>
  <c r="G566" i="7"/>
  <c r="I566" i="7"/>
  <c r="J566" i="7" s="1"/>
  <c r="G567" i="7"/>
  <c r="I567" i="7"/>
  <c r="J567" i="7"/>
  <c r="G568" i="7"/>
  <c r="I568" i="7"/>
  <c r="J568" i="7"/>
  <c r="G569" i="7"/>
  <c r="I569" i="7"/>
  <c r="J569" i="7" s="1"/>
  <c r="G570" i="7"/>
  <c r="I570" i="7"/>
  <c r="J570" i="7" s="1"/>
  <c r="G571" i="7"/>
  <c r="I571" i="7"/>
  <c r="J571" i="7" s="1"/>
  <c r="G572" i="7"/>
  <c r="I572" i="7"/>
  <c r="J572" i="7" s="1"/>
  <c r="G573" i="7"/>
  <c r="I573" i="7"/>
  <c r="J573" i="7"/>
  <c r="G574" i="7"/>
  <c r="I574" i="7"/>
  <c r="G575" i="7"/>
  <c r="I575" i="7"/>
  <c r="J575" i="7" s="1"/>
  <c r="G576" i="7"/>
  <c r="I576" i="7"/>
  <c r="J576" i="7"/>
  <c r="G577" i="7"/>
  <c r="I577" i="7"/>
  <c r="J577" i="7" s="1"/>
  <c r="G578" i="7"/>
  <c r="I578" i="7"/>
  <c r="G579" i="7"/>
  <c r="I579" i="7"/>
  <c r="J579" i="7" s="1"/>
  <c r="G580" i="7"/>
  <c r="I580" i="7"/>
  <c r="J580" i="7" s="1"/>
  <c r="G581" i="7"/>
  <c r="I581" i="7"/>
  <c r="J581" i="7"/>
  <c r="G582" i="7"/>
  <c r="I582" i="7"/>
  <c r="J582" i="7" s="1"/>
  <c r="G583" i="7"/>
  <c r="J583" i="7" s="1"/>
  <c r="I583" i="7"/>
  <c r="G584" i="7"/>
  <c r="I584" i="7"/>
  <c r="G585" i="7"/>
  <c r="I585" i="7"/>
  <c r="G586" i="7"/>
  <c r="I586" i="7"/>
  <c r="J586" i="7" s="1"/>
  <c r="G587" i="7"/>
  <c r="I587" i="7"/>
  <c r="J587" i="7" s="1"/>
  <c r="G588" i="7"/>
  <c r="I588" i="7"/>
  <c r="J588" i="7" s="1"/>
  <c r="G589" i="7"/>
  <c r="I589" i="7"/>
  <c r="J589" i="7"/>
  <c r="G590" i="7"/>
  <c r="J590" i="7" s="1"/>
  <c r="I590" i="7"/>
  <c r="G591" i="7"/>
  <c r="I591" i="7"/>
  <c r="G592" i="7"/>
  <c r="I592" i="7"/>
  <c r="J592" i="7"/>
  <c r="G593" i="7"/>
  <c r="I593" i="7"/>
  <c r="J593" i="7"/>
  <c r="G594" i="7"/>
  <c r="I594" i="7"/>
  <c r="J594" i="7"/>
  <c r="G595" i="7"/>
  <c r="I595" i="7"/>
  <c r="J595" i="7"/>
  <c r="G596" i="7"/>
  <c r="I596" i="7"/>
  <c r="G597" i="7"/>
  <c r="I597" i="7"/>
  <c r="J597" i="7"/>
  <c r="G598" i="7"/>
  <c r="I598" i="7"/>
  <c r="J598" i="7" s="1"/>
  <c r="G599" i="7"/>
  <c r="I599" i="7"/>
  <c r="J599" i="7"/>
  <c r="G600" i="7"/>
  <c r="I600" i="7"/>
  <c r="J600" i="7"/>
  <c r="G601" i="7"/>
  <c r="I601" i="7"/>
  <c r="J601" i="7" s="1"/>
  <c r="G602" i="7"/>
  <c r="I602" i="7"/>
  <c r="J602" i="7" s="1"/>
  <c r="G603" i="7"/>
  <c r="I603" i="7"/>
  <c r="G604" i="7"/>
  <c r="I604" i="7"/>
  <c r="G605" i="7"/>
  <c r="I605" i="7"/>
  <c r="J605" i="7" s="1"/>
  <c r="G606" i="7"/>
  <c r="I606" i="7"/>
  <c r="J606" i="7"/>
  <c r="G607" i="7"/>
  <c r="I607" i="7"/>
  <c r="J607" i="7" s="1"/>
  <c r="G608" i="7"/>
  <c r="I608" i="7"/>
  <c r="J608" i="7"/>
  <c r="G609" i="7"/>
  <c r="I609" i="7"/>
  <c r="J609" i="7" s="1"/>
  <c r="G610" i="7"/>
  <c r="I610" i="7"/>
  <c r="G611" i="7"/>
  <c r="I611" i="7"/>
  <c r="J611" i="7" s="1"/>
  <c r="G612" i="7"/>
  <c r="I612" i="7"/>
  <c r="J612" i="7" s="1"/>
  <c r="G613" i="7"/>
  <c r="I613" i="7"/>
  <c r="J613" i="7"/>
  <c r="G614" i="7"/>
  <c r="I614" i="7"/>
  <c r="J614" i="7" s="1"/>
  <c r="G615" i="7"/>
  <c r="I615" i="7"/>
  <c r="J615" i="7" s="1"/>
  <c r="G616" i="7"/>
  <c r="I616" i="7"/>
  <c r="J616" i="7" s="1"/>
  <c r="G617" i="7"/>
  <c r="I617" i="7"/>
  <c r="J617" i="7" s="1"/>
  <c r="G618" i="7"/>
  <c r="I618" i="7"/>
  <c r="J618" i="7"/>
  <c r="G619" i="7"/>
  <c r="I619" i="7"/>
  <c r="J619" i="7" s="1"/>
  <c r="G620" i="7"/>
  <c r="I620" i="7"/>
  <c r="J620" i="7" s="1"/>
  <c r="G621" i="7"/>
  <c r="I621" i="7"/>
  <c r="J621" i="7" s="1"/>
  <c r="G622" i="7"/>
  <c r="I622" i="7"/>
  <c r="J622" i="7" s="1"/>
  <c r="G623" i="7"/>
  <c r="I623" i="7"/>
  <c r="J623" i="7" s="1"/>
  <c r="G624" i="7"/>
  <c r="I624" i="7"/>
  <c r="J624" i="7"/>
  <c r="G625" i="7"/>
  <c r="I625" i="7"/>
  <c r="J625" i="7"/>
  <c r="G626" i="7"/>
  <c r="I626" i="7"/>
  <c r="J626" i="7" s="1"/>
  <c r="G627" i="7"/>
  <c r="I627" i="7"/>
  <c r="J627" i="7"/>
  <c r="G628" i="7"/>
  <c r="I628" i="7"/>
  <c r="G629" i="7"/>
  <c r="I629" i="7"/>
  <c r="J629" i="7"/>
  <c r="G630" i="7"/>
  <c r="I630" i="7"/>
  <c r="J630" i="7" s="1"/>
  <c r="G631" i="7"/>
  <c r="I631" i="7"/>
  <c r="J631" i="7"/>
  <c r="G632" i="7"/>
  <c r="I632" i="7"/>
  <c r="J632" i="7" s="1"/>
  <c r="G633" i="7"/>
  <c r="I633" i="7"/>
  <c r="G634" i="7"/>
  <c r="I634" i="7"/>
  <c r="J634" i="7"/>
  <c r="G635" i="7"/>
  <c r="I635" i="7"/>
  <c r="G636" i="7"/>
  <c r="I636" i="7"/>
  <c r="J636" i="7" s="1"/>
  <c r="G637" i="7"/>
  <c r="I637" i="7"/>
  <c r="J637" i="7" s="1"/>
  <c r="G638" i="7"/>
  <c r="I638" i="7"/>
  <c r="J638" i="7"/>
  <c r="G639" i="7"/>
  <c r="I639" i="7"/>
  <c r="J639" i="7" s="1"/>
  <c r="G640" i="7"/>
  <c r="I640" i="7"/>
  <c r="J640" i="7"/>
  <c r="G641" i="7"/>
  <c r="I641" i="7"/>
  <c r="J641" i="7" s="1"/>
  <c r="G642" i="7"/>
  <c r="I642" i="7"/>
  <c r="G643" i="7"/>
  <c r="J643" i="7" s="1"/>
  <c r="I643" i="7"/>
  <c r="G644" i="7"/>
  <c r="I644" i="7"/>
  <c r="J644" i="7" s="1"/>
  <c r="G645" i="7"/>
  <c r="I645" i="7"/>
  <c r="J645" i="7"/>
  <c r="G646" i="7"/>
  <c r="I646" i="7"/>
  <c r="J646" i="7" s="1"/>
  <c r="G647" i="7"/>
  <c r="I647" i="7"/>
  <c r="G648" i="7"/>
  <c r="I648" i="7"/>
  <c r="J648" i="7" s="1"/>
  <c r="G649" i="7"/>
  <c r="I649" i="7"/>
  <c r="G650" i="7"/>
  <c r="I650" i="7"/>
  <c r="J650" i="7"/>
  <c r="G651" i="7"/>
  <c r="I651" i="7"/>
  <c r="G652" i="7"/>
  <c r="I652" i="7"/>
  <c r="J652" i="7" s="1"/>
  <c r="G653" i="7"/>
  <c r="I653" i="7"/>
  <c r="J653" i="7" s="1"/>
  <c r="G654" i="7"/>
  <c r="I654" i="7"/>
  <c r="J654" i="7"/>
  <c r="G655" i="7"/>
  <c r="I655" i="7"/>
  <c r="G656" i="7"/>
  <c r="I656" i="7"/>
  <c r="J656" i="7"/>
  <c r="G657" i="7"/>
  <c r="I657" i="7"/>
  <c r="J657" i="7"/>
  <c r="G658" i="7"/>
  <c r="I658" i="7"/>
  <c r="J658" i="7"/>
  <c r="G659" i="7"/>
  <c r="I659" i="7"/>
  <c r="G660" i="7"/>
  <c r="I660" i="7"/>
  <c r="J660" i="7" s="1"/>
  <c r="G661" i="7"/>
  <c r="I661" i="7"/>
  <c r="J661" i="7" s="1"/>
  <c r="G662" i="7"/>
  <c r="I662" i="7"/>
  <c r="G663" i="7"/>
  <c r="J663" i="7" s="1"/>
  <c r="I663" i="7"/>
  <c r="G664" i="7"/>
  <c r="I664" i="7"/>
  <c r="J664" i="7" s="1"/>
  <c r="G665" i="7"/>
  <c r="I665" i="7"/>
  <c r="G666" i="7"/>
  <c r="I666" i="7"/>
  <c r="J666" i="7"/>
  <c r="G667" i="7"/>
  <c r="I667" i="7"/>
  <c r="J667" i="7" s="1"/>
  <c r="G668" i="7"/>
  <c r="I668" i="7"/>
  <c r="G669" i="7"/>
  <c r="I669" i="7"/>
  <c r="G670" i="7"/>
  <c r="I670" i="7"/>
  <c r="J670" i="7"/>
  <c r="G671" i="7"/>
  <c r="I671" i="7"/>
  <c r="G672" i="7"/>
  <c r="I672" i="7"/>
  <c r="J672" i="7"/>
  <c r="G673" i="7"/>
  <c r="I673" i="7"/>
  <c r="J673" i="7"/>
  <c r="G675" i="7"/>
  <c r="I675" i="7"/>
  <c r="J675" i="7" s="1"/>
  <c r="G676" i="7"/>
  <c r="J676" i="7" s="1"/>
  <c r="I676" i="7"/>
  <c r="G677" i="7"/>
  <c r="I677" i="7"/>
  <c r="G678" i="7"/>
  <c r="I678" i="7"/>
  <c r="J678" i="7" s="1"/>
  <c r="G679" i="7"/>
  <c r="I679" i="7"/>
  <c r="J679" i="7" s="1"/>
  <c r="G680" i="7"/>
  <c r="I680" i="7"/>
  <c r="J680" i="7"/>
  <c r="G681" i="7"/>
  <c r="I681" i="7"/>
  <c r="J681" i="7" s="1"/>
  <c r="G682" i="7"/>
  <c r="I682" i="7"/>
  <c r="G683" i="7"/>
  <c r="I683" i="7"/>
  <c r="J683" i="7"/>
  <c r="G684" i="7"/>
  <c r="I684" i="7"/>
  <c r="J684" i="7" s="1"/>
  <c r="G685" i="7"/>
  <c r="I685" i="7"/>
  <c r="G686" i="7"/>
  <c r="I686" i="7"/>
  <c r="J686" i="7"/>
  <c r="G687" i="7"/>
  <c r="I687" i="7"/>
  <c r="J687" i="7" s="1"/>
  <c r="G688" i="7"/>
  <c r="I688" i="7"/>
  <c r="J688" i="7" s="1"/>
  <c r="G689" i="7"/>
  <c r="I689" i="7"/>
  <c r="J689" i="7" s="1"/>
  <c r="G690" i="7"/>
  <c r="I690" i="7"/>
  <c r="J690" i="7" s="1"/>
  <c r="G691" i="7"/>
  <c r="I691" i="7"/>
  <c r="J691" i="7" s="1"/>
  <c r="G692" i="7"/>
  <c r="I692" i="7"/>
  <c r="J692" i="7"/>
  <c r="G693" i="7"/>
  <c r="I693" i="7"/>
  <c r="G694" i="7"/>
  <c r="I694" i="7"/>
  <c r="J694" i="7"/>
  <c r="G695" i="7"/>
  <c r="I695" i="7"/>
  <c r="G696" i="7"/>
  <c r="I696" i="7"/>
  <c r="J696" i="7" s="1"/>
  <c r="G697" i="7"/>
  <c r="I697" i="7"/>
  <c r="J697" i="7" s="1"/>
  <c r="G698" i="7"/>
  <c r="I698" i="7"/>
  <c r="J698" i="7" s="1"/>
  <c r="G699" i="7"/>
  <c r="I699" i="7"/>
  <c r="J699" i="7"/>
  <c r="G700" i="7"/>
  <c r="I700" i="7"/>
  <c r="J700" i="7" s="1"/>
  <c r="G702" i="7"/>
  <c r="J702" i="7" s="1"/>
  <c r="I702" i="7"/>
  <c r="G703" i="7"/>
  <c r="I703" i="7"/>
  <c r="G704" i="7"/>
  <c r="I704" i="7"/>
  <c r="G705" i="7"/>
  <c r="I705" i="7"/>
  <c r="J705" i="7"/>
  <c r="G706" i="7"/>
  <c r="I706" i="7"/>
  <c r="J706" i="7"/>
  <c r="G707" i="7"/>
  <c r="I707" i="7"/>
  <c r="J707" i="7"/>
  <c r="G708" i="7"/>
  <c r="J708" i="7" s="1"/>
  <c r="I708" i="7"/>
  <c r="G709" i="7"/>
  <c r="I709" i="7"/>
  <c r="G710" i="7"/>
  <c r="I710" i="7"/>
  <c r="J710" i="7"/>
  <c r="G711" i="7"/>
  <c r="I711" i="7"/>
  <c r="G712" i="7"/>
  <c r="I712" i="7"/>
  <c r="E713" i="7"/>
  <c r="G714" i="7"/>
  <c r="I714" i="7"/>
  <c r="G715" i="7"/>
  <c r="J715" i="7" s="1"/>
  <c r="I715" i="7"/>
  <c r="G716" i="7"/>
  <c r="J716" i="7" s="1"/>
  <c r="I716" i="7"/>
  <c r="G717" i="7"/>
  <c r="I717" i="7"/>
  <c r="J717" i="7"/>
  <c r="G718" i="7"/>
  <c r="I718" i="7"/>
  <c r="J718" i="7"/>
  <c r="G719" i="7"/>
  <c r="I719" i="7"/>
  <c r="G720" i="7"/>
  <c r="I720" i="7"/>
  <c r="J720" i="7"/>
  <c r="G721" i="7"/>
  <c r="I721" i="7"/>
  <c r="G722" i="7"/>
  <c r="I722" i="7"/>
  <c r="G723" i="7"/>
  <c r="J723" i="7" s="1"/>
  <c r="I723" i="7"/>
  <c r="G724" i="7"/>
  <c r="J724" i="7" s="1"/>
  <c r="I724" i="7"/>
  <c r="G725" i="7"/>
  <c r="I725" i="7"/>
  <c r="G726" i="7"/>
  <c r="I726" i="7"/>
  <c r="J726" i="7"/>
  <c r="G727" i="7"/>
  <c r="I727" i="7"/>
  <c r="J727" i="7"/>
  <c r="G728" i="7"/>
  <c r="J728" i="7" s="1"/>
  <c r="I728" i="7"/>
  <c r="G729" i="7"/>
  <c r="I729" i="7"/>
  <c r="J729" i="7"/>
  <c r="G730" i="7"/>
  <c r="J730" i="7" s="1"/>
  <c r="I730" i="7"/>
  <c r="G731" i="7"/>
  <c r="I731" i="7"/>
  <c r="J731" i="7"/>
  <c r="G732" i="7"/>
  <c r="I732" i="7"/>
  <c r="G733" i="7"/>
  <c r="I733" i="7"/>
  <c r="G734" i="7"/>
  <c r="J734" i="7" s="1"/>
  <c r="I734" i="7"/>
  <c r="G735" i="7"/>
  <c r="I735" i="7"/>
  <c r="G736" i="7"/>
  <c r="I736" i="7"/>
  <c r="J736" i="7"/>
  <c r="G737" i="7"/>
  <c r="I737" i="7"/>
  <c r="G738" i="7"/>
  <c r="I738" i="7"/>
  <c r="G739" i="7"/>
  <c r="I739" i="7"/>
  <c r="J739" i="7"/>
  <c r="G740" i="7"/>
  <c r="J740" i="7" s="1"/>
  <c r="I740" i="7"/>
  <c r="G741" i="7"/>
  <c r="J741" i="7" s="1"/>
  <c r="I741" i="7"/>
  <c r="G742" i="7"/>
  <c r="I742" i="7"/>
  <c r="J742" i="7"/>
  <c r="G743" i="7"/>
  <c r="I743" i="7"/>
  <c r="J743" i="7"/>
  <c r="G744" i="7"/>
  <c r="I744" i="7"/>
  <c r="J744" i="7"/>
  <c r="G745" i="7"/>
  <c r="I745" i="7"/>
  <c r="G746" i="7"/>
  <c r="I746" i="7"/>
  <c r="G747" i="7"/>
  <c r="J747" i="7" s="1"/>
  <c r="I747" i="7"/>
  <c r="G748" i="7"/>
  <c r="J748" i="7" s="1"/>
  <c r="I748" i="7"/>
  <c r="G749" i="7"/>
  <c r="I749" i="7"/>
  <c r="G750" i="7"/>
  <c r="I750" i="7"/>
  <c r="J750" i="7"/>
  <c r="G751" i="7"/>
  <c r="I751" i="7"/>
  <c r="G752" i="7"/>
  <c r="I752" i="7"/>
  <c r="J752" i="7"/>
  <c r="G753" i="7"/>
  <c r="J753" i="7" s="1"/>
  <c r="I753" i="7"/>
  <c r="G754" i="7"/>
  <c r="I754" i="7"/>
  <c r="G755" i="7"/>
  <c r="I755" i="7"/>
  <c r="J755" i="7"/>
  <c r="G756" i="7"/>
  <c r="J756" i="7" s="1"/>
  <c r="I756" i="7"/>
  <c r="G757" i="7"/>
  <c r="I757" i="7"/>
  <c r="G758" i="7"/>
  <c r="I758" i="7"/>
  <c r="J758" i="7"/>
  <c r="G759" i="7"/>
  <c r="I759" i="7"/>
  <c r="J759" i="7"/>
  <c r="G760" i="7"/>
  <c r="J760" i="7" s="1"/>
  <c r="I760" i="7"/>
  <c r="G761" i="7"/>
  <c r="I761" i="7"/>
  <c r="G762" i="7"/>
  <c r="I762" i="7"/>
  <c r="G763" i="7"/>
  <c r="I763" i="7"/>
  <c r="J763" i="7"/>
  <c r="G764" i="7"/>
  <c r="I764" i="7"/>
  <c r="G765" i="7"/>
  <c r="I765" i="7"/>
  <c r="J765" i="7"/>
  <c r="G766" i="7"/>
  <c r="J766" i="7" s="1"/>
  <c r="I766" i="7"/>
  <c r="G767" i="7"/>
  <c r="I767" i="7"/>
  <c r="G768" i="7"/>
  <c r="I768" i="7"/>
  <c r="J768" i="7"/>
  <c r="G769" i="7"/>
  <c r="J769" i="7" s="1"/>
  <c r="I769" i="7"/>
  <c r="G770" i="7"/>
  <c r="I770" i="7"/>
  <c r="G771" i="7"/>
  <c r="I771" i="7"/>
  <c r="J771" i="7"/>
  <c r="G772" i="7"/>
  <c r="I772" i="7"/>
  <c r="G773" i="7"/>
  <c r="J773" i="7" s="1"/>
  <c r="I773" i="7"/>
  <c r="G774" i="7"/>
  <c r="I774" i="7"/>
  <c r="J774" i="7"/>
  <c r="G775" i="7"/>
  <c r="I775" i="7"/>
  <c r="J775" i="7"/>
  <c r="G776" i="7"/>
  <c r="I776" i="7"/>
  <c r="J776" i="7"/>
  <c r="G777" i="7"/>
  <c r="I777" i="7"/>
  <c r="J777" i="7" s="1"/>
  <c r="G778" i="7"/>
  <c r="I778" i="7"/>
  <c r="G779" i="7"/>
  <c r="J779" i="7" s="1"/>
  <c r="I779" i="7"/>
  <c r="G780" i="7"/>
  <c r="J780" i="7" s="1"/>
  <c r="I780" i="7"/>
  <c r="G781" i="7"/>
  <c r="I781" i="7"/>
  <c r="J781" i="7"/>
  <c r="G782" i="7"/>
  <c r="J782" i="7" s="1"/>
  <c r="I782" i="7"/>
  <c r="G783" i="7"/>
  <c r="I783" i="7"/>
  <c r="G784" i="7"/>
  <c r="I784" i="7"/>
  <c r="J784" i="7"/>
  <c r="G785" i="7"/>
  <c r="I785" i="7"/>
  <c r="G786" i="7"/>
  <c r="J786" i="7" s="1"/>
  <c r="I786" i="7"/>
  <c r="G787" i="7"/>
  <c r="I787" i="7"/>
  <c r="J787" i="7"/>
  <c r="G788" i="7"/>
  <c r="I788" i="7"/>
  <c r="G789" i="7"/>
  <c r="J789" i="7" s="1"/>
  <c r="I789" i="7"/>
  <c r="G790" i="7"/>
  <c r="I790" i="7"/>
  <c r="J790" i="7"/>
  <c r="G791" i="7"/>
  <c r="I791" i="7"/>
  <c r="J791" i="7"/>
  <c r="G792" i="7"/>
  <c r="J792" i="7" s="1"/>
  <c r="I792" i="7"/>
  <c r="G793" i="7"/>
  <c r="I793" i="7"/>
  <c r="J793" i="7"/>
  <c r="G794" i="7"/>
  <c r="I794" i="7"/>
  <c r="G795" i="7"/>
  <c r="I795" i="7"/>
  <c r="J795" i="7"/>
  <c r="G796" i="7"/>
  <c r="I796" i="7"/>
  <c r="G797" i="7"/>
  <c r="I797" i="7"/>
  <c r="G798" i="7"/>
  <c r="I798" i="7"/>
  <c r="G799" i="7"/>
  <c r="I799" i="7"/>
  <c r="G800" i="7"/>
  <c r="I800" i="7"/>
  <c r="J800" i="7"/>
  <c r="G801" i="7"/>
  <c r="I801" i="7"/>
  <c r="G802" i="7"/>
  <c r="J802" i="7" s="1"/>
  <c r="I802" i="7"/>
  <c r="G803" i="7"/>
  <c r="I803" i="7"/>
  <c r="J803" i="7" s="1"/>
  <c r="G804" i="7"/>
  <c r="I804" i="7"/>
  <c r="G805" i="7"/>
  <c r="I805" i="7"/>
  <c r="G806" i="7"/>
  <c r="J806" i="7" s="1"/>
  <c r="I806" i="7"/>
  <c r="G807" i="7"/>
  <c r="I807" i="7"/>
  <c r="J807" i="7"/>
  <c r="G808" i="7"/>
  <c r="I808" i="7"/>
  <c r="J808" i="7" s="1"/>
  <c r="G809" i="7"/>
  <c r="I809" i="7"/>
  <c r="G810" i="7"/>
  <c r="I810" i="7"/>
  <c r="G811" i="7"/>
  <c r="I811" i="7"/>
  <c r="J811" i="7"/>
  <c r="G812" i="7"/>
  <c r="I812" i="7"/>
  <c r="G813" i="7"/>
  <c r="J813" i="7" s="1"/>
  <c r="I813" i="7"/>
  <c r="G814" i="7"/>
  <c r="I814" i="7"/>
  <c r="G815" i="7"/>
  <c r="I815" i="7"/>
  <c r="G816" i="7"/>
  <c r="I816" i="7"/>
  <c r="J816" i="7"/>
  <c r="G817" i="7"/>
  <c r="I817" i="7"/>
  <c r="G818" i="7"/>
  <c r="I818" i="7"/>
  <c r="G819" i="7"/>
  <c r="I819" i="7"/>
  <c r="G820" i="7"/>
  <c r="J820" i="7" s="1"/>
  <c r="I820" i="7"/>
  <c r="G821" i="7"/>
  <c r="I821" i="7"/>
  <c r="G822" i="7"/>
  <c r="I822" i="7"/>
  <c r="J822" i="7"/>
  <c r="G823" i="7"/>
  <c r="I823" i="7"/>
  <c r="J823" i="7"/>
  <c r="G824" i="7"/>
  <c r="I824" i="7"/>
  <c r="J824" i="7"/>
  <c r="G825" i="7"/>
  <c r="I825" i="7"/>
  <c r="J825" i="7"/>
  <c r="G826" i="7"/>
  <c r="J826" i="7" s="1"/>
  <c r="I826" i="7"/>
  <c r="G827" i="7"/>
  <c r="J827" i="7" s="1"/>
  <c r="I827" i="7"/>
  <c r="G828" i="7"/>
  <c r="I828" i="7"/>
  <c r="G829" i="7"/>
  <c r="I829" i="7"/>
  <c r="G830" i="7"/>
  <c r="I830" i="7"/>
  <c r="J830" i="7"/>
  <c r="G831" i="7"/>
  <c r="I831" i="7"/>
  <c r="G832" i="7"/>
  <c r="J832" i="7" s="1"/>
  <c r="I832" i="7"/>
  <c r="G833" i="7"/>
  <c r="J833" i="7" s="1"/>
  <c r="I833" i="7"/>
  <c r="G834" i="7"/>
  <c r="J834" i="7" s="1"/>
  <c r="I834" i="7"/>
  <c r="G835" i="7"/>
  <c r="I835" i="7"/>
  <c r="G836" i="7"/>
  <c r="I836" i="7"/>
  <c r="J836" i="7"/>
  <c r="G837" i="7"/>
  <c r="I837" i="7"/>
  <c r="G838" i="7"/>
  <c r="I838" i="7"/>
  <c r="J838" i="7"/>
  <c r="G839" i="7"/>
  <c r="J839" i="7" s="1"/>
  <c r="I839" i="7"/>
  <c r="G840" i="7"/>
  <c r="I840" i="7"/>
  <c r="J840" i="7" s="1"/>
  <c r="G841" i="7"/>
  <c r="I841" i="7"/>
  <c r="G842" i="7"/>
  <c r="J842" i="7" s="1"/>
  <c r="I842" i="7"/>
  <c r="G843" i="7"/>
  <c r="I843" i="7"/>
  <c r="J843" i="7"/>
  <c r="G844" i="7"/>
  <c r="I844" i="7"/>
  <c r="G846" i="7"/>
  <c r="I846" i="7"/>
  <c r="J846" i="7"/>
  <c r="G847" i="7"/>
  <c r="J847" i="7" s="1"/>
  <c r="I847" i="7"/>
  <c r="G848" i="7"/>
  <c r="I848" i="7"/>
  <c r="G849" i="7"/>
  <c r="I849" i="7"/>
  <c r="J849" i="7"/>
  <c r="G850" i="7"/>
  <c r="I850" i="7"/>
  <c r="G851" i="7"/>
  <c r="I851" i="7"/>
  <c r="G852" i="7"/>
  <c r="I852" i="7"/>
  <c r="J852" i="7"/>
  <c r="G853" i="7"/>
  <c r="I853" i="7"/>
  <c r="G854" i="7"/>
  <c r="J854" i="7" s="1"/>
  <c r="I854" i="7"/>
  <c r="G855" i="7"/>
  <c r="I855" i="7"/>
  <c r="J855" i="7" s="1"/>
  <c r="G856" i="7"/>
  <c r="J856" i="7" s="1"/>
  <c r="I856" i="7"/>
  <c r="G857" i="7"/>
  <c r="I857" i="7"/>
  <c r="J857" i="7"/>
  <c r="G858" i="7"/>
  <c r="I858" i="7"/>
  <c r="J858" i="7"/>
  <c r="G859" i="7"/>
  <c r="I859" i="7"/>
  <c r="G860" i="7"/>
  <c r="J860" i="7" s="1"/>
  <c r="I860" i="7"/>
  <c r="G861" i="7"/>
  <c r="J861" i="7" s="1"/>
  <c r="I861" i="7"/>
  <c r="G862" i="7"/>
  <c r="I862" i="7"/>
  <c r="G863" i="7"/>
  <c r="I863" i="7"/>
  <c r="J863" i="7"/>
  <c r="G864" i="7"/>
  <c r="I864" i="7"/>
  <c r="G865" i="7"/>
  <c r="J865" i="7" s="1"/>
  <c r="G867" i="7"/>
  <c r="I867" i="7"/>
  <c r="J867" i="7"/>
  <c r="G868" i="7"/>
  <c r="I868" i="7"/>
  <c r="G869" i="7"/>
  <c r="J869" i="7" s="1"/>
  <c r="I869" i="7"/>
  <c r="G870" i="7"/>
  <c r="I870" i="7"/>
  <c r="G871" i="7"/>
  <c r="I871" i="7"/>
  <c r="J871" i="7"/>
  <c r="G872" i="7"/>
  <c r="I872" i="7"/>
  <c r="G873" i="7"/>
  <c r="I873" i="7"/>
  <c r="J873" i="7"/>
  <c r="G874" i="7"/>
  <c r="J874" i="7" s="1"/>
  <c r="I874" i="7"/>
  <c r="G875" i="7"/>
  <c r="I875" i="7"/>
  <c r="G876" i="7"/>
  <c r="I876" i="7"/>
  <c r="J876" i="7"/>
  <c r="G877" i="7"/>
  <c r="J877" i="7" s="1"/>
  <c r="I877" i="7"/>
  <c r="G878" i="7"/>
  <c r="I878" i="7"/>
  <c r="G879" i="7"/>
  <c r="I879" i="7"/>
  <c r="J879" i="7"/>
  <c r="G880" i="7"/>
  <c r="I880" i="7"/>
  <c r="G881" i="7"/>
  <c r="J881" i="7" s="1"/>
  <c r="I881" i="7"/>
  <c r="G882" i="7"/>
  <c r="I882" i="7"/>
  <c r="J882" i="7"/>
  <c r="G883" i="7"/>
  <c r="I883" i="7"/>
  <c r="J883" i="7"/>
  <c r="G884" i="7"/>
  <c r="I884" i="7"/>
  <c r="J884" i="7"/>
  <c r="G885" i="7"/>
  <c r="I885" i="7"/>
  <c r="J885" i="7"/>
  <c r="G886" i="7"/>
  <c r="I886" i="7"/>
  <c r="G887" i="7"/>
  <c r="J887" i="7" s="1"/>
  <c r="I887" i="7"/>
  <c r="G888" i="7"/>
  <c r="I888" i="7"/>
  <c r="G889" i="7"/>
  <c r="I889" i="7"/>
  <c r="J889" i="7"/>
  <c r="G890" i="7"/>
  <c r="I890" i="7"/>
  <c r="J890" i="7"/>
  <c r="G891" i="7"/>
  <c r="I891" i="7"/>
  <c r="G892" i="7"/>
  <c r="I892" i="7"/>
  <c r="J892" i="7"/>
  <c r="G893" i="7"/>
  <c r="J893" i="7" s="1"/>
  <c r="I893" i="7"/>
  <c r="G894" i="7"/>
  <c r="I894" i="7"/>
  <c r="G895" i="7"/>
  <c r="I895" i="7"/>
  <c r="J895" i="7"/>
  <c r="G896" i="7"/>
  <c r="I896" i="7"/>
  <c r="J896" i="7"/>
  <c r="G897" i="7"/>
  <c r="I897" i="7"/>
  <c r="G898" i="7"/>
  <c r="I898" i="7"/>
  <c r="J898" i="7"/>
  <c r="G899" i="7"/>
  <c r="J899" i="7" s="1"/>
  <c r="I899" i="7"/>
  <c r="G900" i="7"/>
  <c r="I900" i="7"/>
  <c r="J900" i="7" s="1"/>
  <c r="G901" i="7"/>
  <c r="I901" i="7"/>
  <c r="J901" i="7"/>
  <c r="G902" i="7"/>
  <c r="J902" i="7" s="1"/>
  <c r="I902" i="7"/>
  <c r="G903" i="7"/>
  <c r="I903" i="7"/>
  <c r="J903" i="7"/>
  <c r="G904" i="7"/>
  <c r="I904" i="7"/>
  <c r="G905" i="7"/>
  <c r="I905" i="7"/>
  <c r="J905" i="7"/>
  <c r="G906" i="7"/>
  <c r="J906" i="7" s="1"/>
  <c r="I906" i="7"/>
  <c r="G907" i="7"/>
  <c r="I907" i="7"/>
  <c r="G908" i="7"/>
  <c r="I908" i="7"/>
  <c r="J908" i="7"/>
  <c r="G909" i="7"/>
  <c r="I909" i="7"/>
  <c r="G910" i="7"/>
  <c r="I910" i="7"/>
  <c r="G911" i="7"/>
  <c r="I911" i="7"/>
  <c r="G912" i="7"/>
  <c r="I912" i="7"/>
  <c r="J912" i="7" s="1"/>
  <c r="G913" i="7"/>
  <c r="J913" i="7" s="1"/>
  <c r="I913" i="7"/>
  <c r="G914" i="7"/>
  <c r="I914" i="7"/>
  <c r="J914" i="7"/>
  <c r="G915" i="7"/>
  <c r="I915" i="7"/>
  <c r="J915" i="7"/>
  <c r="G916" i="7"/>
  <c r="I916" i="7"/>
  <c r="J916" i="7" s="1"/>
  <c r="G917" i="7"/>
  <c r="I917" i="7"/>
  <c r="J917" i="7"/>
  <c r="G918" i="7"/>
  <c r="I918" i="7"/>
  <c r="G919" i="7"/>
  <c r="J919" i="7" s="1"/>
  <c r="I919" i="7"/>
  <c r="G920" i="7"/>
  <c r="J920" i="7" s="1"/>
  <c r="I920" i="7"/>
  <c r="G921" i="7"/>
  <c r="J921" i="7" s="1"/>
  <c r="I921" i="7"/>
  <c r="G922" i="7"/>
  <c r="I922" i="7"/>
  <c r="G923" i="7"/>
  <c r="I923" i="7"/>
  <c r="G924" i="7"/>
  <c r="I924" i="7"/>
  <c r="J924" i="7"/>
  <c r="G926" i="7"/>
  <c r="I926" i="7"/>
  <c r="G927" i="7"/>
  <c r="I927" i="7"/>
  <c r="J927" i="7" s="1"/>
  <c r="G928" i="7"/>
  <c r="I928" i="7"/>
  <c r="J928" i="7" s="1"/>
  <c r="G929" i="7"/>
  <c r="I929" i="7"/>
  <c r="G930" i="7"/>
  <c r="I930" i="7"/>
  <c r="J930" i="7" s="1"/>
  <c r="G931" i="7"/>
  <c r="I931" i="7"/>
  <c r="J931" i="7"/>
  <c r="G932" i="7"/>
  <c r="I932" i="7"/>
  <c r="J932" i="7" s="1"/>
  <c r="G933" i="7"/>
  <c r="I933" i="7"/>
  <c r="J933" i="7"/>
  <c r="G934" i="7"/>
  <c r="I934" i="7"/>
  <c r="G935" i="7"/>
  <c r="I935" i="7"/>
  <c r="J935" i="7" s="1"/>
  <c r="G936" i="7"/>
  <c r="I936" i="7"/>
  <c r="J936" i="7" s="1"/>
  <c r="G937" i="7"/>
  <c r="I937" i="7"/>
  <c r="G938" i="7"/>
  <c r="I938" i="7"/>
  <c r="J938" i="7"/>
  <c r="G940" i="7"/>
  <c r="I940" i="7"/>
  <c r="E942" i="7"/>
  <c r="I942" i="7" s="1"/>
  <c r="G942" i="7"/>
  <c r="E943" i="7"/>
  <c r="G944" i="7"/>
  <c r="I944" i="7"/>
  <c r="J944" i="7"/>
  <c r="G945" i="7"/>
  <c r="I945" i="7"/>
  <c r="G946" i="7"/>
  <c r="I946" i="7"/>
  <c r="J946" i="7"/>
  <c r="G955" i="7"/>
  <c r="I955" i="7"/>
  <c r="G956" i="7"/>
  <c r="I956" i="7"/>
  <c r="G957" i="7"/>
  <c r="I957" i="7"/>
  <c r="G958" i="7"/>
  <c r="I958" i="7"/>
  <c r="G959" i="7"/>
  <c r="I959" i="7"/>
  <c r="J959" i="7"/>
  <c r="G960" i="7"/>
  <c r="I960" i="7"/>
  <c r="G962" i="7"/>
  <c r="I962" i="7"/>
  <c r="J962" i="7"/>
  <c r="G963" i="7"/>
  <c r="I963" i="7"/>
  <c r="J963" i="7" s="1"/>
  <c r="G964" i="7"/>
  <c r="I964" i="7"/>
  <c r="J964" i="7" s="1"/>
  <c r="G965" i="7"/>
  <c r="I965" i="7"/>
  <c r="J965" i="7"/>
  <c r="G966" i="7"/>
  <c r="I966" i="7"/>
  <c r="J966" i="7" s="1"/>
  <c r="G967" i="7"/>
  <c r="I967" i="7"/>
  <c r="J967" i="7"/>
  <c r="G973" i="7"/>
  <c r="I973" i="7"/>
  <c r="J973" i="7"/>
  <c r="G975" i="7"/>
  <c r="I975" i="7"/>
  <c r="J975" i="7"/>
  <c r="E1009" i="7"/>
  <c r="I1009" i="7" s="1"/>
  <c r="G1009" i="7"/>
  <c r="J1009" i="7"/>
  <c r="G1010" i="7"/>
  <c r="I1010" i="7"/>
  <c r="J1010" i="7" s="1"/>
  <c r="G1021" i="7"/>
  <c r="I1021" i="7"/>
  <c r="J1021" i="7" s="1"/>
  <c r="G1039" i="7"/>
  <c r="I1039" i="7"/>
  <c r="J1039" i="7" s="1"/>
  <c r="E1040" i="7"/>
  <c r="G1040" i="7"/>
  <c r="I1040" i="7"/>
  <c r="G1047" i="7"/>
  <c r="I1047" i="7"/>
  <c r="J1047" i="7"/>
  <c r="G1052" i="7"/>
  <c r="I1052" i="7"/>
  <c r="J1052" i="7" s="1"/>
  <c r="G1061" i="7"/>
  <c r="I1061" i="7"/>
  <c r="G1062" i="7"/>
  <c r="I1062" i="7"/>
  <c r="J1062" i="7"/>
  <c r="G1063" i="7"/>
  <c r="I1063" i="7"/>
  <c r="G1064" i="7"/>
  <c r="I1064" i="7"/>
  <c r="J1064" i="7"/>
  <c r="G1065" i="7"/>
  <c r="I1065" i="7"/>
  <c r="J1065" i="7" s="1"/>
  <c r="G1066" i="7"/>
  <c r="I1066" i="7"/>
  <c r="J1066" i="7" s="1"/>
  <c r="G1067" i="7"/>
  <c r="I1067" i="7"/>
  <c r="J1067" i="7"/>
  <c r="G1068" i="7"/>
  <c r="I1068" i="7"/>
  <c r="J1068" i="7" s="1"/>
  <c r="G1069" i="7"/>
  <c r="I1069" i="7"/>
  <c r="G1070" i="7"/>
  <c r="I1070" i="7"/>
  <c r="J1070" i="7" s="1"/>
  <c r="G1071" i="7"/>
  <c r="I1071" i="7"/>
  <c r="J1071" i="7" s="1"/>
  <c r="G1083" i="7"/>
  <c r="I1083" i="7"/>
  <c r="J1083" i="7" s="1"/>
  <c r="G1086" i="7"/>
  <c r="G1085" i="7" s="1"/>
  <c r="I1086" i="7"/>
  <c r="G1087" i="7"/>
  <c r="I1087" i="7"/>
  <c r="J1087" i="7" s="1"/>
  <c r="G1089" i="7"/>
  <c r="I1089" i="7"/>
  <c r="J1089" i="7" s="1"/>
  <c r="G1090" i="7"/>
  <c r="I1090" i="7"/>
  <c r="J1090" i="7" s="1"/>
  <c r="G1091" i="7"/>
  <c r="I1091" i="7"/>
  <c r="G1092" i="7"/>
  <c r="I1092" i="7"/>
  <c r="J1092" i="7"/>
  <c r="G1093" i="7"/>
  <c r="I1093" i="7"/>
  <c r="J1093" i="7" s="1"/>
  <c r="G1095" i="7"/>
  <c r="I1095" i="7"/>
  <c r="J1095" i="7" s="1"/>
  <c r="G1096" i="7"/>
  <c r="I1096" i="7"/>
  <c r="J1096" i="7" s="1"/>
  <c r="G1097" i="7"/>
  <c r="I1097" i="7"/>
  <c r="J1097" i="7"/>
  <c r="G1098" i="7"/>
  <c r="I1098" i="7"/>
  <c r="G1099" i="7"/>
  <c r="I1099" i="7"/>
  <c r="J1099" i="7" s="1"/>
  <c r="G1101" i="7"/>
  <c r="G1100" i="7" s="1"/>
  <c r="I1101" i="7"/>
  <c r="I1100" i="7" s="1"/>
  <c r="J1101" i="7"/>
  <c r="J1100" i="7" s="1"/>
  <c r="E1103" i="7"/>
  <c r="G1104" i="7"/>
  <c r="G1103" i="7" s="1"/>
  <c r="I1104" i="7"/>
  <c r="G1105" i="7"/>
  <c r="I1105" i="7"/>
  <c r="J1105" i="7" s="1"/>
  <c r="G1106" i="7"/>
  <c r="J1106" i="7" s="1"/>
  <c r="I1106" i="7"/>
  <c r="G1107" i="7"/>
  <c r="I1107" i="7"/>
  <c r="J1107" i="7" s="1"/>
  <c r="G1109" i="7"/>
  <c r="I1109" i="7"/>
  <c r="J1109" i="7"/>
  <c r="G1110" i="7"/>
  <c r="I1110" i="7"/>
  <c r="J1110" i="7"/>
  <c r="G1112" i="7"/>
  <c r="G1111" i="7" s="1"/>
  <c r="I1112" i="7"/>
  <c r="G1113" i="7"/>
  <c r="I1113" i="7"/>
  <c r="G1114" i="7"/>
  <c r="I1114" i="7"/>
  <c r="J1114" i="7"/>
  <c r="G1115" i="7"/>
  <c r="I1115" i="7"/>
  <c r="G1117" i="7"/>
  <c r="I1117" i="7"/>
  <c r="J1117" i="7" s="1"/>
  <c r="G1118" i="7"/>
  <c r="I1118" i="7"/>
  <c r="J1118" i="7"/>
  <c r="G1120" i="7"/>
  <c r="G1119" i="7" s="1"/>
  <c r="I1120" i="7"/>
  <c r="J1120" i="7" s="1"/>
  <c r="G1121" i="7"/>
  <c r="J1121" i="7" s="1"/>
  <c r="I1121" i="7"/>
  <c r="G1122" i="7"/>
  <c r="I1122" i="7"/>
  <c r="G1123" i="7"/>
  <c r="I1123" i="7"/>
  <c r="J1123" i="7" s="1"/>
  <c r="G1124" i="7"/>
  <c r="I1124" i="7"/>
  <c r="J1124" i="7"/>
  <c r="G1125" i="7"/>
  <c r="I1125" i="7"/>
  <c r="G1127" i="7"/>
  <c r="I1127" i="7"/>
  <c r="J1127" i="7"/>
  <c r="G1128" i="7"/>
  <c r="I1128" i="7"/>
  <c r="G1129" i="7"/>
  <c r="I1129" i="7"/>
  <c r="J1129" i="7"/>
  <c r="G1130" i="7"/>
  <c r="I1130" i="7"/>
  <c r="J1130" i="7" s="1"/>
  <c r="G1131" i="7"/>
  <c r="I1131" i="7"/>
  <c r="J1131" i="7"/>
  <c r="G1132" i="7"/>
  <c r="I1132" i="7"/>
  <c r="G1133" i="7"/>
  <c r="I1133" i="7"/>
  <c r="G1134" i="7"/>
  <c r="I1134" i="7"/>
  <c r="J1134" i="7"/>
  <c r="G1135" i="7"/>
  <c r="I1135" i="7"/>
  <c r="J1135" i="7" s="1"/>
  <c r="G1136" i="7"/>
  <c r="I1136" i="7"/>
  <c r="G1138" i="7"/>
  <c r="I1138" i="7"/>
  <c r="J1138" i="7" s="1"/>
  <c r="G1139" i="7"/>
  <c r="I1139" i="7"/>
  <c r="J1139" i="7" s="1"/>
  <c r="G1140" i="7"/>
  <c r="I1140" i="7"/>
  <c r="J1140" i="7"/>
  <c r="G1141" i="7"/>
  <c r="I1141" i="7"/>
  <c r="J1141" i="7"/>
  <c r="G1142" i="7"/>
  <c r="I1142" i="7"/>
  <c r="J1142" i="7" s="1"/>
  <c r="G1143" i="7"/>
  <c r="I1143" i="7"/>
  <c r="J1143" i="7" s="1"/>
  <c r="G1145" i="7"/>
  <c r="G1144" i="7" s="1"/>
  <c r="I1145" i="7"/>
  <c r="G1146" i="7"/>
  <c r="I1146" i="7"/>
  <c r="J1146" i="7" s="1"/>
  <c r="G1147" i="7"/>
  <c r="I1147" i="7"/>
  <c r="G1149" i="7"/>
  <c r="I1149" i="7"/>
  <c r="J1149" i="7" s="1"/>
  <c r="G1150" i="7"/>
  <c r="I1150" i="7"/>
  <c r="J1150" i="7" s="1"/>
  <c r="G1152" i="7"/>
  <c r="I1152" i="7"/>
  <c r="J1152" i="7" s="1"/>
  <c r="G1153" i="7"/>
  <c r="I1153" i="7"/>
  <c r="G1154" i="7"/>
  <c r="I1154" i="7"/>
  <c r="G1155" i="7"/>
  <c r="I1155" i="7"/>
  <c r="J1155" i="7" s="1"/>
  <c r="G1156" i="7"/>
  <c r="I1156" i="7"/>
  <c r="G1158" i="7"/>
  <c r="I1158" i="7"/>
  <c r="J1158" i="7"/>
  <c r="G1159" i="7"/>
  <c r="I1159" i="7"/>
  <c r="G1160" i="7"/>
  <c r="I1160" i="7"/>
  <c r="J1160" i="7" s="1"/>
  <c r="G1161" i="7"/>
  <c r="I1161" i="7"/>
  <c r="G1162" i="7"/>
  <c r="I1162" i="7"/>
  <c r="J1162" i="7" s="1"/>
  <c r="G1163" i="7"/>
  <c r="I1163" i="7"/>
  <c r="G1164" i="7"/>
  <c r="I1164" i="7"/>
  <c r="J1164" i="7"/>
  <c r="G1165" i="7"/>
  <c r="I1165" i="7"/>
  <c r="G1166" i="7"/>
  <c r="I1166" i="7"/>
  <c r="J1166" i="7" s="1"/>
  <c r="G1167" i="7"/>
  <c r="I1167" i="7"/>
  <c r="J1167" i="7" s="1"/>
  <c r="G1168" i="7"/>
  <c r="I1168" i="7"/>
  <c r="G1169" i="7"/>
  <c r="I1169" i="7"/>
  <c r="G1170" i="7"/>
  <c r="I1170" i="7"/>
  <c r="J1170" i="7"/>
  <c r="G1171" i="7"/>
  <c r="I1171" i="7"/>
  <c r="J1171" i="7" s="1"/>
  <c r="G1172" i="7"/>
  <c r="I1172" i="7"/>
  <c r="J1172" i="7"/>
  <c r="G1173" i="7"/>
  <c r="I1173" i="7"/>
  <c r="J1173" i="7" s="1"/>
  <c r="G1175" i="7"/>
  <c r="I1175" i="7"/>
  <c r="G1179" i="7"/>
  <c r="I1179" i="7"/>
  <c r="J1179" i="7" s="1"/>
  <c r="G1180" i="7"/>
  <c r="I1180" i="7"/>
  <c r="G1181" i="7"/>
  <c r="I1181" i="7"/>
  <c r="J1181" i="7" s="1"/>
  <c r="G1182" i="7"/>
  <c r="I1182" i="7"/>
  <c r="J1182" i="7"/>
  <c r="G1183" i="7"/>
  <c r="I1183" i="7"/>
  <c r="J1183" i="7"/>
  <c r="G1184" i="7"/>
  <c r="I1184" i="7"/>
  <c r="G1185" i="7"/>
  <c r="I1185" i="7"/>
  <c r="J1185" i="7" s="1"/>
  <c r="G1186" i="7"/>
  <c r="I1186" i="7"/>
  <c r="J1186" i="7" s="1"/>
  <c r="G1187" i="7"/>
  <c r="I1187" i="7"/>
  <c r="J1187" i="7" s="1"/>
  <c r="G1188" i="7"/>
  <c r="I1188" i="7"/>
  <c r="J1188" i="7"/>
  <c r="G1190" i="7"/>
  <c r="I1190" i="7"/>
  <c r="J1190" i="7"/>
  <c r="G1191" i="7"/>
  <c r="I1191" i="7"/>
  <c r="G1192" i="7"/>
  <c r="J1192" i="7" s="1"/>
  <c r="I1192" i="7"/>
  <c r="G1193" i="7"/>
  <c r="J1193" i="7" s="1"/>
  <c r="I1193" i="7"/>
  <c r="G1194" i="7"/>
  <c r="I1194" i="7"/>
  <c r="J1194" i="7" s="1"/>
  <c r="G1195" i="7"/>
  <c r="I1195" i="7"/>
  <c r="J1195" i="7"/>
  <c r="G1196" i="7"/>
  <c r="I1196" i="7"/>
  <c r="J1196" i="7" s="1"/>
  <c r="G1197" i="7"/>
  <c r="I1197" i="7"/>
  <c r="J1197" i="7"/>
  <c r="G1198" i="7"/>
  <c r="I1198" i="7"/>
  <c r="G1199" i="7"/>
  <c r="I1199" i="7"/>
  <c r="G1200" i="7"/>
  <c r="I1200" i="7"/>
  <c r="J1200" i="7"/>
  <c r="G1201" i="7"/>
  <c r="I1201" i="7"/>
  <c r="J1201" i="7" s="1"/>
  <c r="G1202" i="7"/>
  <c r="I1202" i="7"/>
  <c r="J1202" i="7"/>
  <c r="G1203" i="7"/>
  <c r="I1203" i="7"/>
  <c r="G1204" i="7"/>
  <c r="I1204" i="7"/>
  <c r="J1204" i="7" s="1"/>
  <c r="G1205" i="7"/>
  <c r="I1205" i="7"/>
  <c r="G1206" i="7"/>
  <c r="I1206" i="7"/>
  <c r="J1206" i="7" s="1"/>
  <c r="G1207" i="7"/>
  <c r="I1207" i="7"/>
  <c r="J1207" i="7" s="1"/>
  <c r="G1208" i="7"/>
  <c r="I1208" i="7"/>
  <c r="J1208" i="7"/>
  <c r="G1209" i="7"/>
  <c r="I1209" i="7"/>
  <c r="G1213" i="7"/>
  <c r="I1213" i="7"/>
  <c r="G1214" i="7"/>
  <c r="I1214" i="7"/>
  <c r="J1214" i="7" s="1"/>
  <c r="G1215" i="7"/>
  <c r="I1215" i="7"/>
  <c r="G1216" i="7"/>
  <c r="I1216" i="7"/>
  <c r="G1217" i="7"/>
  <c r="I1217" i="7"/>
  <c r="G1218" i="7"/>
  <c r="J1218" i="7" s="1"/>
  <c r="I1218" i="7"/>
  <c r="G1219" i="7"/>
  <c r="I1219" i="7"/>
  <c r="J1219" i="7" s="1"/>
  <c r="G1220" i="7"/>
  <c r="I1220" i="7"/>
  <c r="J1220" i="7"/>
  <c r="G1221" i="7"/>
  <c r="I1221" i="7"/>
  <c r="J1221" i="7" s="1"/>
  <c r="G1222" i="7"/>
  <c r="I1222" i="7"/>
  <c r="G1223" i="7"/>
  <c r="I1223" i="7"/>
  <c r="G1224" i="7"/>
  <c r="J1224" i="7" s="1"/>
  <c r="I1224" i="7"/>
  <c r="G1225" i="7"/>
  <c r="I1225" i="7"/>
  <c r="J1225" i="7" s="1"/>
  <c r="G1226" i="7"/>
  <c r="I1226" i="7"/>
  <c r="J1226" i="7"/>
  <c r="G1227" i="7"/>
  <c r="I1227" i="7"/>
  <c r="J1227" i="7"/>
  <c r="G1228" i="7"/>
  <c r="I1228" i="7"/>
  <c r="J1228" i="7"/>
  <c r="G1229" i="7"/>
  <c r="J1229" i="7" s="1"/>
  <c r="I1229" i="7"/>
  <c r="G1230" i="7"/>
  <c r="I1230" i="7"/>
  <c r="J1230" i="7" s="1"/>
  <c r="G1231" i="7"/>
  <c r="I1231" i="7"/>
  <c r="J1231" i="7" s="1"/>
  <c r="G1232" i="7"/>
  <c r="I1232" i="7"/>
  <c r="G1233" i="7"/>
  <c r="I1233" i="7"/>
  <c r="J1233" i="7"/>
  <c r="G1234" i="7"/>
  <c r="I1234" i="7"/>
  <c r="J1234" i="7"/>
  <c r="G1235" i="7"/>
  <c r="I1235" i="7"/>
  <c r="G1236" i="7"/>
  <c r="I1236" i="7"/>
  <c r="J1236" i="7" s="1"/>
  <c r="G1237" i="7"/>
  <c r="I1237" i="7"/>
  <c r="G1238" i="7"/>
  <c r="I1238" i="7"/>
  <c r="J1238" i="7" s="1"/>
  <c r="G1239" i="7"/>
  <c r="I1239" i="7"/>
  <c r="J1239" i="7"/>
  <c r="G1240" i="7"/>
  <c r="I1240" i="7"/>
  <c r="J1240" i="7"/>
  <c r="G1241" i="7"/>
  <c r="I1241" i="7"/>
  <c r="J1241" i="7" s="1"/>
  <c r="G1242" i="7"/>
  <c r="J1242" i="7" s="1"/>
  <c r="I1242" i="7"/>
  <c r="G1243" i="7"/>
  <c r="J1243" i="7" s="1"/>
  <c r="I1243" i="7"/>
  <c r="G1244" i="7"/>
  <c r="I1244" i="7"/>
  <c r="J1244" i="7"/>
  <c r="G1245" i="7"/>
  <c r="I1245" i="7"/>
  <c r="J1245" i="7"/>
  <c r="G1246" i="7"/>
  <c r="I1246" i="7"/>
  <c r="J1246" i="7" s="1"/>
  <c r="G1247" i="7"/>
  <c r="I1247" i="7"/>
  <c r="J1247" i="7"/>
  <c r="G1248" i="7"/>
  <c r="I1248" i="7"/>
  <c r="J1248" i="7" s="1"/>
  <c r="G1249" i="7"/>
  <c r="J1249" i="7" s="1"/>
  <c r="I1249" i="7"/>
  <c r="G1250" i="7"/>
  <c r="I1250" i="7"/>
  <c r="J1250" i="7" s="1"/>
  <c r="G1251" i="7"/>
  <c r="I1251" i="7"/>
  <c r="J1251" i="7" s="1"/>
  <c r="G1252" i="7"/>
  <c r="I1252" i="7"/>
  <c r="J1252" i="7"/>
  <c r="G1253" i="7"/>
  <c r="I1253" i="7"/>
  <c r="G1254" i="7"/>
  <c r="I1254" i="7"/>
  <c r="J1254" i="7" s="1"/>
  <c r="G1255" i="7"/>
  <c r="I1255" i="7"/>
  <c r="J1255" i="7" s="1"/>
  <c r="G1256" i="7"/>
  <c r="I1256" i="7"/>
  <c r="J1256" i="7" s="1"/>
  <c r="G1257" i="7"/>
  <c r="I1257" i="7"/>
  <c r="G1258" i="7"/>
  <c r="I1258" i="7"/>
  <c r="J1258" i="7" s="1"/>
  <c r="G1259" i="7"/>
  <c r="I1259" i="7"/>
  <c r="G1260" i="7"/>
  <c r="I1260" i="7"/>
  <c r="J1260" i="7"/>
  <c r="G1261" i="7"/>
  <c r="I1261" i="7"/>
  <c r="G1262" i="7"/>
  <c r="I1262" i="7"/>
  <c r="G1263" i="7"/>
  <c r="I1263" i="7"/>
  <c r="J1263" i="7"/>
  <c r="G1264" i="7"/>
  <c r="I1264" i="7"/>
  <c r="J1264" i="7" s="1"/>
  <c r="G1265" i="7"/>
  <c r="J1265" i="7" s="1"/>
  <c r="I1265" i="7"/>
  <c r="G1266" i="7"/>
  <c r="I1266" i="7"/>
  <c r="J1266" i="7"/>
  <c r="G1267" i="7"/>
  <c r="I1267" i="7"/>
  <c r="G1268" i="7"/>
  <c r="I1268" i="7"/>
  <c r="J1268" i="7"/>
  <c r="G1269" i="7"/>
  <c r="I1269" i="7"/>
  <c r="G1270" i="7"/>
  <c r="I1270" i="7"/>
  <c r="J1270" i="7" s="1"/>
  <c r="G1271" i="7"/>
  <c r="I1271" i="7"/>
  <c r="G1272" i="7"/>
  <c r="I1272" i="7"/>
  <c r="J1272" i="7"/>
  <c r="G1273" i="7"/>
  <c r="I1273" i="7"/>
  <c r="J1273" i="7" s="1"/>
  <c r="G1274" i="7"/>
  <c r="I1274" i="7"/>
  <c r="J1274" i="7"/>
  <c r="G1275" i="7"/>
  <c r="I1275" i="7"/>
  <c r="G1276" i="7"/>
  <c r="I1276" i="7"/>
  <c r="G1277" i="7"/>
  <c r="I1277" i="7"/>
  <c r="J1277" i="7" s="1"/>
  <c r="G1278" i="7"/>
  <c r="I1278" i="7"/>
  <c r="J1278" i="7" s="1"/>
  <c r="G1279" i="7"/>
  <c r="I1279" i="7"/>
  <c r="J1279" i="7"/>
  <c r="G1280" i="7"/>
  <c r="I1280" i="7"/>
  <c r="J1280" i="7" s="1"/>
  <c r="G1281" i="7"/>
  <c r="I1281" i="7"/>
  <c r="G1282" i="7"/>
  <c r="I1282" i="7"/>
  <c r="J1282" i="7"/>
  <c r="G1283" i="7"/>
  <c r="I1283" i="7"/>
  <c r="G1284" i="7"/>
  <c r="I1284" i="7"/>
  <c r="J1284" i="7" s="1"/>
  <c r="G1285" i="7"/>
  <c r="I1285" i="7"/>
  <c r="G1286" i="7"/>
  <c r="I1286" i="7"/>
  <c r="J1286" i="7" s="1"/>
  <c r="G1287" i="7"/>
  <c r="I1287" i="7"/>
  <c r="G1288" i="7"/>
  <c r="I1288" i="7"/>
  <c r="J1288" i="7"/>
  <c r="G1289" i="7"/>
  <c r="I1289" i="7"/>
  <c r="J1289" i="7" s="1"/>
  <c r="G1290" i="7"/>
  <c r="I1290" i="7"/>
  <c r="J1290" i="7" s="1"/>
  <c r="G1291" i="7"/>
  <c r="J1291" i="7" s="1"/>
  <c r="I1291" i="7"/>
  <c r="G1292" i="7"/>
  <c r="I1292" i="7"/>
  <c r="J1292" i="7" s="1"/>
  <c r="G1293" i="7"/>
  <c r="I1293" i="7"/>
  <c r="G1294" i="7"/>
  <c r="I1294" i="7"/>
  <c r="J1294" i="7" s="1"/>
  <c r="G1295" i="7"/>
  <c r="I1295" i="7"/>
  <c r="J1295" i="7" s="1"/>
  <c r="G1296" i="7"/>
  <c r="I1296" i="7"/>
  <c r="J1296" i="7" s="1"/>
  <c r="G1297" i="7"/>
  <c r="J1297" i="7" s="1"/>
  <c r="I1297" i="7"/>
  <c r="G1298" i="7"/>
  <c r="I1298" i="7"/>
  <c r="J1298" i="7" s="1"/>
  <c r="G1299" i="7"/>
  <c r="I1299" i="7"/>
  <c r="J1299" i="7" s="1"/>
  <c r="G1300" i="7"/>
  <c r="I1300" i="7"/>
  <c r="J1300" i="7"/>
  <c r="G1301" i="7"/>
  <c r="I1301" i="7"/>
  <c r="J1301" i="7" s="1"/>
  <c r="G1302" i="7"/>
  <c r="I1302" i="7"/>
  <c r="J1302" i="7" s="1"/>
  <c r="G1303" i="7"/>
  <c r="I1303" i="7"/>
  <c r="G1304" i="7"/>
  <c r="I1304" i="7"/>
  <c r="J1304" i="7" s="1"/>
  <c r="G1305" i="7"/>
  <c r="I1305" i="7"/>
  <c r="G1306" i="7"/>
  <c r="I1306" i="7"/>
  <c r="J1306" i="7" s="1"/>
  <c r="G1307" i="7"/>
  <c r="I1307" i="7"/>
  <c r="G1308" i="7"/>
  <c r="I1308" i="7"/>
  <c r="J1308" i="7"/>
  <c r="G1309" i="7"/>
  <c r="I1309" i="7"/>
  <c r="J1309" i="7"/>
  <c r="G1310" i="7"/>
  <c r="I1310" i="7"/>
  <c r="G1311" i="7"/>
  <c r="I1311" i="7"/>
  <c r="J1311" i="7" s="1"/>
  <c r="G1312" i="7"/>
  <c r="I1312" i="7"/>
  <c r="J1312" i="7" s="1"/>
  <c r="G1313" i="7"/>
  <c r="I1313" i="7"/>
  <c r="G1314" i="7"/>
  <c r="I1314" i="7"/>
  <c r="J1314" i="7"/>
  <c r="G1315" i="7"/>
  <c r="I1315" i="7"/>
  <c r="J1315" i="7" s="1"/>
  <c r="G1316" i="7"/>
  <c r="I1316" i="7"/>
  <c r="J1316" i="7" s="1"/>
  <c r="G1317" i="7"/>
  <c r="I1317" i="7"/>
  <c r="J1317" i="7"/>
  <c r="G1318" i="7"/>
  <c r="I1318" i="7"/>
  <c r="J1318" i="7" s="1"/>
  <c r="G1319" i="7"/>
  <c r="I1319" i="7"/>
  <c r="G1320" i="7"/>
  <c r="I1320" i="7"/>
  <c r="J1320" i="7" s="1"/>
  <c r="G1321" i="7"/>
  <c r="I1321" i="7"/>
  <c r="J1321" i="7" s="1"/>
  <c r="G1322" i="7"/>
  <c r="I1322" i="7"/>
  <c r="J1322" i="7"/>
  <c r="G1323" i="7"/>
  <c r="I1323" i="7"/>
  <c r="J1323" i="7" s="1"/>
  <c r="G1324" i="7"/>
  <c r="I1324" i="7"/>
  <c r="J1324" i="7" s="1"/>
  <c r="G1325" i="7"/>
  <c r="I1325" i="7"/>
  <c r="G1326" i="7"/>
  <c r="I1326" i="7"/>
  <c r="G1327" i="7"/>
  <c r="I1327" i="7"/>
  <c r="J1327" i="7"/>
  <c r="G1328" i="7"/>
  <c r="I1328" i="7"/>
  <c r="J1328" i="7" s="1"/>
  <c r="G1329" i="7"/>
  <c r="I1329" i="7"/>
  <c r="J1329" i="7"/>
  <c r="G1330" i="7"/>
  <c r="I1330" i="7"/>
  <c r="G1331" i="7"/>
  <c r="I1331" i="7"/>
  <c r="G1332" i="7"/>
  <c r="I1332" i="7"/>
  <c r="J1332" i="7"/>
  <c r="G1333" i="7"/>
  <c r="I1333" i="7"/>
  <c r="J1333" i="7"/>
  <c r="G1335" i="7"/>
  <c r="I1335" i="7"/>
  <c r="G1336" i="7"/>
  <c r="I1336" i="7"/>
  <c r="J1336" i="7"/>
  <c r="G1337" i="7"/>
  <c r="I1337" i="7"/>
  <c r="G1338" i="7"/>
  <c r="I1338" i="7"/>
  <c r="J1338" i="7"/>
  <c r="G1339" i="7"/>
  <c r="I1339" i="7"/>
  <c r="G1340" i="7"/>
  <c r="I1340" i="7"/>
  <c r="J1340" i="7"/>
  <c r="G1341" i="7"/>
  <c r="I1341" i="7"/>
  <c r="J1341" i="7" s="1"/>
  <c r="G1342" i="7"/>
  <c r="I1342" i="7"/>
  <c r="J1342" i="7" s="1"/>
  <c r="G1343" i="7"/>
  <c r="I1343" i="7"/>
  <c r="J1343" i="7" s="1"/>
  <c r="G1344" i="7"/>
  <c r="I1344" i="7"/>
  <c r="G1345" i="7"/>
  <c r="I1345" i="7"/>
  <c r="G1346" i="7"/>
  <c r="I1346" i="7"/>
  <c r="J1346" i="7"/>
  <c r="G1347" i="7"/>
  <c r="I1347" i="7"/>
  <c r="G1348" i="7"/>
  <c r="I1348" i="7"/>
  <c r="J1348" i="7"/>
  <c r="G1349" i="7"/>
  <c r="I1349" i="7"/>
  <c r="J1349" i="7" s="1"/>
  <c r="G1350" i="7"/>
  <c r="I1350" i="7"/>
  <c r="J1350" i="7" s="1"/>
  <c r="G1351" i="7"/>
  <c r="J1351" i="7" s="1"/>
  <c r="I1351" i="7"/>
  <c r="G1352" i="7"/>
  <c r="I1352" i="7"/>
  <c r="J1352" i="7"/>
  <c r="G1353" i="7"/>
  <c r="I1353" i="7"/>
  <c r="J1353" i="7" s="1"/>
  <c r="G1354" i="7"/>
  <c r="I1354" i="7"/>
  <c r="J1354" i="7"/>
  <c r="G1355" i="7"/>
  <c r="I1355" i="7"/>
  <c r="G1356" i="7"/>
  <c r="I1356" i="7"/>
  <c r="J1356" i="7"/>
  <c r="G1357" i="7"/>
  <c r="I1357" i="7"/>
  <c r="J1357" i="7" s="1"/>
  <c r="G1358" i="7"/>
  <c r="I1358" i="7"/>
  <c r="J1358" i="7" s="1"/>
  <c r="G1359" i="7"/>
  <c r="I1359" i="7"/>
  <c r="J1359" i="7"/>
  <c r="G1360" i="7"/>
  <c r="I1360" i="7"/>
  <c r="G1361" i="7"/>
  <c r="I1361" i="7"/>
  <c r="G1362" i="7"/>
  <c r="I1362" i="7"/>
  <c r="J1362" i="7"/>
  <c r="G1363" i="7"/>
  <c r="I1363" i="7"/>
  <c r="J1363" i="7" s="1"/>
  <c r="G1364" i="7"/>
  <c r="I1364" i="7"/>
  <c r="J1364" i="7" s="1"/>
  <c r="G1365" i="7"/>
  <c r="I1365" i="7"/>
  <c r="J1365" i="7" s="1"/>
  <c r="G1366" i="7"/>
  <c r="I1366" i="7"/>
  <c r="J1366" i="7" s="1"/>
  <c r="G1367" i="7"/>
  <c r="I1367" i="7"/>
  <c r="G1368" i="7"/>
  <c r="I1368" i="7"/>
  <c r="J1368" i="7"/>
  <c r="G1369" i="7"/>
  <c r="I1369" i="7"/>
  <c r="J1369" i="7" s="1"/>
  <c r="G1370" i="7"/>
  <c r="I1370" i="7"/>
  <c r="J1370" i="7"/>
  <c r="G1371" i="7"/>
  <c r="I1371" i="7"/>
  <c r="J1371" i="7" s="1"/>
  <c r="G1372" i="7"/>
  <c r="I1372" i="7"/>
  <c r="G1374" i="7"/>
  <c r="I1374" i="7"/>
  <c r="J1374" i="7" s="1"/>
  <c r="G1375" i="7"/>
  <c r="I1375" i="7"/>
  <c r="J1375" i="7"/>
  <c r="G1376" i="7"/>
  <c r="I1376" i="7"/>
  <c r="J1376" i="7" s="1"/>
  <c r="G1377" i="7"/>
  <c r="I1377" i="7"/>
  <c r="J1377" i="7"/>
  <c r="G1378" i="7"/>
  <c r="I1378" i="7"/>
  <c r="G1379" i="7"/>
  <c r="I1379" i="7"/>
  <c r="G1380" i="7"/>
  <c r="I1380" i="7"/>
  <c r="J1380" i="7"/>
  <c r="G1381" i="7"/>
  <c r="I1381" i="7"/>
  <c r="J1381" i="7"/>
  <c r="G1382" i="7"/>
  <c r="I1382" i="7"/>
  <c r="J1382" i="7" s="1"/>
  <c r="G1383" i="7"/>
  <c r="I1383" i="7"/>
  <c r="J1383" i="7"/>
  <c r="G1384" i="7"/>
  <c r="I1384" i="7"/>
  <c r="J1384" i="7" s="1"/>
  <c r="G1385" i="7"/>
  <c r="I1385" i="7"/>
  <c r="G1386" i="7"/>
  <c r="I1386" i="7"/>
  <c r="J1386" i="7" s="1"/>
  <c r="G1387" i="7"/>
  <c r="I1387" i="7"/>
  <c r="J1387" i="7" s="1"/>
  <c r="G1388" i="7"/>
  <c r="I1388" i="7"/>
  <c r="J1388" i="7"/>
  <c r="G1389" i="7"/>
  <c r="I1389" i="7"/>
  <c r="J1389" i="7"/>
  <c r="G1390" i="7"/>
  <c r="I1390" i="7"/>
  <c r="G1391" i="7"/>
  <c r="I1391" i="7"/>
  <c r="J1391" i="7" s="1"/>
  <c r="E1393" i="7"/>
  <c r="G1393" i="7" s="1"/>
  <c r="E1394" i="7"/>
  <c r="G1394" i="7" s="1"/>
  <c r="E1395" i="7"/>
  <c r="G1395" i="7" s="1"/>
  <c r="G1438" i="7"/>
  <c r="I1438" i="7"/>
  <c r="G1440" i="7"/>
  <c r="I1440" i="7"/>
  <c r="J1440" i="7"/>
  <c r="G1441" i="7"/>
  <c r="I1441" i="7"/>
  <c r="J1441" i="7"/>
  <c r="G1461" i="7"/>
  <c r="I1461" i="7"/>
  <c r="G1463" i="7"/>
  <c r="I1463" i="7"/>
  <c r="G1464" i="7"/>
  <c r="I1464" i="7"/>
  <c r="J1464" i="7"/>
  <c r="G1465" i="7"/>
  <c r="I1465" i="7"/>
  <c r="J1465" i="7" s="1"/>
  <c r="G1466" i="7"/>
  <c r="I1466" i="7"/>
  <c r="J1466" i="7" s="1"/>
  <c r="G1467" i="7"/>
  <c r="I1467" i="7"/>
  <c r="J1467" i="7"/>
  <c r="G1468" i="7"/>
  <c r="I1468" i="7"/>
  <c r="J1468" i="7" s="1"/>
  <c r="G1469" i="7"/>
  <c r="J1469" i="7" s="1"/>
  <c r="I1469" i="7"/>
  <c r="G1470" i="7"/>
  <c r="I1470" i="7"/>
  <c r="G1471" i="7"/>
  <c r="I1471" i="7"/>
  <c r="J1471" i="7" s="1"/>
  <c r="G1472" i="7"/>
  <c r="I1472" i="7"/>
  <c r="J1472" i="7"/>
  <c r="G1473" i="7"/>
  <c r="I1473" i="7"/>
  <c r="J1473" i="7" s="1"/>
  <c r="E1477" i="7"/>
  <c r="I1477" i="7" s="1"/>
  <c r="G1477" i="7"/>
  <c r="A1478" i="7"/>
  <c r="A1479" i="7" s="1"/>
  <c r="A1481" i="7" s="1"/>
  <c r="A1482" i="7" s="1"/>
  <c r="A1483" i="7" s="1"/>
  <c r="A1485" i="7" s="1"/>
  <c r="A1486" i="7" s="1"/>
  <c r="A1487" i="7" s="1"/>
  <c r="A1488" i="7" s="1"/>
  <c r="G1478" i="7"/>
  <c r="I1478" i="7"/>
  <c r="J1478" i="7" s="1"/>
  <c r="E1479" i="7"/>
  <c r="G1479" i="7" s="1"/>
  <c r="I1479" i="7"/>
  <c r="G1480" i="7"/>
  <c r="J1480" i="7" s="1"/>
  <c r="I1480" i="7"/>
  <c r="G1481" i="7"/>
  <c r="I1481" i="7"/>
  <c r="G1482" i="7"/>
  <c r="I1482" i="7"/>
  <c r="J1482" i="7" s="1"/>
  <c r="G1483" i="7"/>
  <c r="I1483" i="7"/>
  <c r="G1484" i="7"/>
  <c r="I1484" i="7"/>
  <c r="J1484" i="7"/>
  <c r="G1485" i="7"/>
  <c r="J1485" i="7" s="1"/>
  <c r="I1485" i="7"/>
  <c r="G1486" i="7"/>
  <c r="I1486" i="7"/>
  <c r="J1486" i="7"/>
  <c r="G1487" i="7"/>
  <c r="I1487" i="7"/>
  <c r="G1488" i="7"/>
  <c r="I1488" i="7"/>
  <c r="J1488" i="7"/>
  <c r="E1503" i="7"/>
  <c r="E1504" i="7"/>
  <c r="E1509" i="7"/>
  <c r="G1509" i="7" s="1"/>
  <c r="I1509" i="7"/>
  <c r="J1509" i="7"/>
  <c r="A1510" i="7"/>
  <c r="A1511" i="7" s="1"/>
  <c r="A1513" i="7" s="1"/>
  <c r="A1514" i="7" s="1"/>
  <c r="A1515" i="7" s="1"/>
  <c r="A1517" i="7" s="1"/>
  <c r="A1518" i="7" s="1"/>
  <c r="A1519" i="7" s="1"/>
  <c r="A1520" i="7" s="1"/>
  <c r="G1510" i="7"/>
  <c r="J1510" i="7" s="1"/>
  <c r="I1510" i="7"/>
  <c r="E1511" i="7"/>
  <c r="G1511" i="7"/>
  <c r="I1511" i="7"/>
  <c r="G1512" i="7"/>
  <c r="I1512" i="7"/>
  <c r="J1512" i="7"/>
  <c r="G1513" i="7"/>
  <c r="I1513" i="7"/>
  <c r="J1513" i="7"/>
  <c r="G1514" i="7"/>
  <c r="I1514" i="7"/>
  <c r="G1515" i="7"/>
  <c r="I1515" i="7"/>
  <c r="G1516" i="7"/>
  <c r="J1516" i="7" s="1"/>
  <c r="I1516" i="7"/>
  <c r="G1517" i="7"/>
  <c r="J1517" i="7" s="1"/>
  <c r="I1517" i="7"/>
  <c r="G1518" i="7"/>
  <c r="I1518" i="7"/>
  <c r="G1519" i="7"/>
  <c r="I1519" i="7"/>
  <c r="J1519" i="7"/>
  <c r="G1520" i="7"/>
  <c r="I1520" i="7"/>
  <c r="J1520" i="7"/>
  <c r="A1523" i="7"/>
  <c r="A1524" i="7"/>
  <c r="A1525" i="7" s="1"/>
  <c r="A1526" i="7"/>
  <c r="A1527" i="7" s="1"/>
  <c r="A1528" i="7" s="1"/>
  <c r="A1529" i="7" s="1"/>
  <c r="A1530" i="7" s="1"/>
  <c r="A1531" i="7" s="1"/>
  <c r="A1532" i="7" s="1"/>
  <c r="A1533" i="7" s="1"/>
  <c r="A1534" i="7" s="1"/>
  <c r="A1535" i="7" s="1"/>
  <c r="A1536" i="7" s="1"/>
  <c r="E1535" i="7"/>
  <c r="E1536" i="7"/>
  <c r="G1540" i="7"/>
  <c r="I1540" i="7"/>
  <c r="G1541" i="7"/>
  <c r="I1541" i="7"/>
  <c r="A1542" i="7"/>
  <c r="A1543" i="7" s="1"/>
  <c r="A1545" i="7" s="1"/>
  <c r="A1546" i="7" s="1"/>
  <c r="A1547" i="7" s="1"/>
  <c r="A1549" i="7" s="1"/>
  <c r="A1550" i="7" s="1"/>
  <c r="A1551" i="7" s="1"/>
  <c r="A1552" i="7" s="1"/>
  <c r="A1578" i="7" s="1"/>
  <c r="A1579" i="7" s="1"/>
  <c r="A1580" i="7" s="1"/>
  <c r="A1582" i="7" s="1"/>
  <c r="A1583" i="7" s="1"/>
  <c r="A1584" i="7" s="1"/>
  <c r="A1586" i="7" s="1"/>
  <c r="A1587" i="7" s="1"/>
  <c r="G1542" i="7"/>
  <c r="I1542" i="7"/>
  <c r="J1542" i="7"/>
  <c r="E1543" i="7"/>
  <c r="I1543" i="7" s="1"/>
  <c r="G1544" i="7"/>
  <c r="I1544" i="7"/>
  <c r="G1545" i="7"/>
  <c r="I1545" i="7"/>
  <c r="J1545" i="7"/>
  <c r="G1546" i="7"/>
  <c r="I1546" i="7"/>
  <c r="J1546" i="7"/>
  <c r="G1547" i="7"/>
  <c r="I1547" i="7"/>
  <c r="G1548" i="7"/>
  <c r="J1548" i="7" s="1"/>
  <c r="I1548" i="7"/>
  <c r="G1549" i="7"/>
  <c r="I1549" i="7"/>
  <c r="G1550" i="7"/>
  <c r="I1550" i="7"/>
  <c r="J1550" i="7"/>
  <c r="G1551" i="7"/>
  <c r="I1551" i="7"/>
  <c r="J1551" i="7"/>
  <c r="G1552" i="7"/>
  <c r="J1552" i="7" s="1"/>
  <c r="I1552" i="7"/>
  <c r="E1567" i="7"/>
  <c r="E1568" i="7"/>
  <c r="E1572" i="7"/>
  <c r="E1573" i="7"/>
  <c r="G1578" i="7"/>
  <c r="I1578" i="7"/>
  <c r="J1578" i="7"/>
  <c r="G1579" i="7"/>
  <c r="I1579" i="7"/>
  <c r="E1580" i="7"/>
  <c r="G1580" i="7" s="1"/>
  <c r="I1580" i="7"/>
  <c r="G1581" i="7"/>
  <c r="I1581" i="7"/>
  <c r="G1582" i="7"/>
  <c r="J1582" i="7" s="1"/>
  <c r="I1582" i="7"/>
  <c r="G1583" i="7"/>
  <c r="J1583" i="7" s="1"/>
  <c r="I1583" i="7"/>
  <c r="G1584" i="7"/>
  <c r="I1584" i="7"/>
  <c r="G1585" i="7"/>
  <c r="J1585" i="7" s="1"/>
  <c r="I1585" i="7"/>
  <c r="G1586" i="7"/>
  <c r="I1586" i="7"/>
  <c r="J1586" i="7" s="1"/>
  <c r="G1587" i="7"/>
  <c r="I1587" i="7"/>
  <c r="J1587" i="7"/>
  <c r="G1588" i="7"/>
  <c r="I1588" i="7"/>
  <c r="G1589" i="7"/>
  <c r="J1589" i="7" s="1"/>
  <c r="I1589" i="7"/>
  <c r="E1607" i="7"/>
  <c r="E1608" i="7"/>
  <c r="E1612" i="7"/>
  <c r="E1613" i="7"/>
  <c r="G1618" i="7"/>
  <c r="I1618" i="7"/>
  <c r="A1619" i="7"/>
  <c r="A1620" i="7" s="1"/>
  <c r="A1628" i="7" s="1"/>
  <c r="A1629" i="7" s="1"/>
  <c r="A1630" i="7" s="1"/>
  <c r="A1631" i="7" s="1"/>
  <c r="A1632" i="7" s="1"/>
  <c r="A1633" i="7" s="1"/>
  <c r="A1634" i="7" s="1"/>
  <c r="A1635" i="7" s="1"/>
  <c r="A1636" i="7" s="1"/>
  <c r="A1637" i="7" s="1"/>
  <c r="A1638" i="7" s="1"/>
  <c r="G1619" i="7"/>
  <c r="I1619" i="7"/>
  <c r="J1619" i="7"/>
  <c r="G1620" i="7"/>
  <c r="J1620" i="7"/>
  <c r="E1626" i="7"/>
  <c r="G1628" i="7"/>
  <c r="I1628" i="7"/>
  <c r="G1629" i="7"/>
  <c r="I1629" i="7"/>
  <c r="J1629" i="7" s="1"/>
  <c r="G1630" i="7"/>
  <c r="I1630" i="7"/>
  <c r="G1631" i="7"/>
  <c r="I1631" i="7"/>
  <c r="J1631" i="7" s="1"/>
  <c r="G1632" i="7"/>
  <c r="I1632" i="7"/>
  <c r="G1633" i="7"/>
  <c r="I1633" i="7"/>
  <c r="J1633" i="7"/>
  <c r="G1634" i="7"/>
  <c r="I1634" i="7"/>
  <c r="J1634" i="7"/>
  <c r="G1635" i="7"/>
  <c r="I1635" i="7"/>
  <c r="G1636" i="7"/>
  <c r="J1636" i="7" s="1"/>
  <c r="I1636" i="7"/>
  <c r="G1637" i="7"/>
  <c r="I1637" i="7"/>
  <c r="J1637" i="7" s="1"/>
  <c r="G1638" i="7"/>
  <c r="I1638" i="7"/>
  <c r="J1638" i="7"/>
  <c r="A29" i="5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8" i="5"/>
  <c r="J1148" i="7" l="1"/>
  <c r="J1588" i="7"/>
  <c r="J812" i="7"/>
  <c r="J772" i="7"/>
  <c r="J369" i="7"/>
  <c r="J284" i="7"/>
  <c r="J647" i="7"/>
  <c r="J13" i="7"/>
  <c r="J956" i="7"/>
  <c r="J315" i="7"/>
  <c r="J764" i="7"/>
  <c r="J535" i="7"/>
  <c r="J1438" i="7"/>
  <c r="J1361" i="7"/>
  <c r="J1293" i="7"/>
  <c r="J1259" i="7"/>
  <c r="J810" i="7"/>
  <c r="J770" i="7"/>
  <c r="J757" i="7"/>
  <c r="J725" i="7"/>
  <c r="J360" i="7"/>
  <c r="G1462" i="7"/>
  <c r="J1367" i="7"/>
  <c r="J1360" i="7"/>
  <c r="J1347" i="7"/>
  <c r="J1319" i="7"/>
  <c r="J1313" i="7"/>
  <c r="J1232" i="7"/>
  <c r="J1180" i="7"/>
  <c r="J1163" i="7"/>
  <c r="J1154" i="7"/>
  <c r="J1145" i="7"/>
  <c r="J1144" i="7" s="1"/>
  <c r="J1115" i="7"/>
  <c r="J1098" i="7"/>
  <c r="J1094" i="7" s="1"/>
  <c r="G1088" i="7"/>
  <c r="I961" i="7"/>
  <c r="J937" i="7"/>
  <c r="J923" i="7"/>
  <c r="J850" i="7"/>
  <c r="J829" i="7"/>
  <c r="J809" i="7"/>
  <c r="J737" i="7"/>
  <c r="J711" i="7"/>
  <c r="J685" i="7"/>
  <c r="J671" i="7"/>
  <c r="J651" i="7"/>
  <c r="J424" i="7"/>
  <c r="J404" i="7"/>
  <c r="J394" i="7"/>
  <c r="J387" i="7"/>
  <c r="J380" i="7"/>
  <c r="J373" i="7"/>
  <c r="J36" i="7"/>
  <c r="I1507" i="7"/>
  <c r="J1303" i="7"/>
  <c r="J446" i="7"/>
  <c r="J407" i="7"/>
  <c r="J1281" i="7"/>
  <c r="J904" i="7"/>
  <c r="J732" i="7"/>
  <c r="J180" i="7"/>
  <c r="J179" i="7" s="1"/>
  <c r="J1253" i="7"/>
  <c r="J361" i="7"/>
  <c r="J1287" i="7"/>
  <c r="J796" i="7"/>
  <c r="J1285" i="7"/>
  <c r="J1169" i="7"/>
  <c r="G1137" i="7"/>
  <c r="G974" i="7"/>
  <c r="J870" i="7"/>
  <c r="J862" i="7"/>
  <c r="J835" i="7"/>
  <c r="J828" i="7"/>
  <c r="J762" i="7"/>
  <c r="J749" i="7"/>
  <c r="J462" i="7"/>
  <c r="J28" i="7"/>
  <c r="I1174" i="7"/>
  <c r="J859" i="7"/>
  <c r="J746" i="7"/>
  <c r="J303" i="7"/>
  <c r="J270" i="7"/>
  <c r="J1203" i="7"/>
  <c r="J290" i="7"/>
  <c r="J32" i="7"/>
  <c r="J872" i="7"/>
  <c r="J1355" i="7"/>
  <c r="J897" i="7"/>
  <c r="J1630" i="7"/>
  <c r="J1547" i="7"/>
  <c r="I1393" i="7"/>
  <c r="J1393" i="7" s="1"/>
  <c r="J1372" i="7"/>
  <c r="J1339" i="7"/>
  <c r="J1325" i="7"/>
  <c r="J1305" i="7"/>
  <c r="J1271" i="7"/>
  <c r="J1257" i="7"/>
  <c r="J1217" i="7"/>
  <c r="J1168" i="7"/>
  <c r="J1161" i="7"/>
  <c r="J1136" i="7"/>
  <c r="J1122" i="7"/>
  <c r="J1069" i="7"/>
  <c r="J945" i="7"/>
  <c r="J929" i="7"/>
  <c r="J841" i="7"/>
  <c r="J801" i="7"/>
  <c r="J794" i="7"/>
  <c r="J788" i="7"/>
  <c r="J704" i="7"/>
  <c r="J677" i="7"/>
  <c r="J610" i="7"/>
  <c r="J604" i="7"/>
  <c r="J585" i="7"/>
  <c r="J578" i="7"/>
  <c r="J539" i="7"/>
  <c r="J493" i="7"/>
  <c r="J486" i="7"/>
  <c r="J365" i="7"/>
  <c r="J306" i="7"/>
  <c r="J266" i="7"/>
  <c r="J1515" i="7"/>
  <c r="J1275" i="7"/>
  <c r="J376" i="7"/>
  <c r="J880" i="7"/>
  <c r="J918" i="7"/>
  <c r="J778" i="7"/>
  <c r="J714" i="7"/>
  <c r="J503" i="7"/>
  <c r="J797" i="7"/>
  <c r="J1483" i="7"/>
  <c r="J1147" i="7"/>
  <c r="J659" i="7"/>
  <c r="J955" i="7"/>
  <c r="J712" i="7"/>
  <c r="J388" i="7"/>
  <c r="J348" i="7"/>
  <c r="J1137" i="7"/>
  <c r="J1584" i="7"/>
  <c r="J220" i="7"/>
  <c r="G188" i="7"/>
  <c r="J1581" i="7"/>
  <c r="J957" i="7"/>
  <c r="J886" i="7"/>
  <c r="J733" i="7"/>
  <c r="J1514" i="7"/>
  <c r="I1148" i="7"/>
  <c r="J119" i="7"/>
  <c r="J302" i="7"/>
  <c r="J837" i="7"/>
  <c r="J817" i="7"/>
  <c r="J738" i="7"/>
  <c r="J574" i="7"/>
  <c r="J1632" i="7"/>
  <c r="G1392" i="7"/>
  <c r="I1539" i="7"/>
  <c r="J1470" i="7"/>
  <c r="J1463" i="7"/>
  <c r="J1462" i="7" s="1"/>
  <c r="J1199" i="7"/>
  <c r="I1060" i="7"/>
  <c r="J888" i="7"/>
  <c r="J821" i="7"/>
  <c r="J814" i="7"/>
  <c r="J709" i="7"/>
  <c r="J703" i="7"/>
  <c r="J669" i="7"/>
  <c r="J662" i="7"/>
  <c r="J649" i="7"/>
  <c r="J642" i="7"/>
  <c r="J603" i="7"/>
  <c r="J591" i="7"/>
  <c r="J584" i="7"/>
  <c r="J518" i="7"/>
  <c r="J492" i="7"/>
  <c r="J479" i="7"/>
  <c r="J422" i="7"/>
  <c r="J385" i="7"/>
  <c r="J371" i="7"/>
  <c r="J305" i="7"/>
  <c r="J286" i="7"/>
  <c r="J265" i="7"/>
  <c r="I220" i="7"/>
  <c r="J183" i="7"/>
  <c r="G1507" i="7"/>
  <c r="J1261" i="7"/>
  <c r="J819" i="7"/>
  <c r="J785" i="7"/>
  <c r="J226" i="7"/>
  <c r="J805" i="7"/>
  <c r="J745" i="7"/>
  <c r="I1439" i="7"/>
  <c r="J355" i="7"/>
  <c r="J283" i="7"/>
  <c r="G1439" i="7"/>
  <c r="J1125" i="7"/>
  <c r="J804" i="7"/>
  <c r="J31" i="7"/>
  <c r="J1549" i="7"/>
  <c r="J1635" i="7"/>
  <c r="J1461" i="7"/>
  <c r="J1439" i="7" s="1"/>
  <c r="J1385" i="7"/>
  <c r="J1345" i="7"/>
  <c r="J1330" i="7"/>
  <c r="J1310" i="7"/>
  <c r="J1283" i="7"/>
  <c r="J1276" i="7"/>
  <c r="J1269" i="7"/>
  <c r="J1215" i="7"/>
  <c r="J1205" i="7"/>
  <c r="J1198" i="7"/>
  <c r="J934" i="7"/>
  <c r="J868" i="7"/>
  <c r="J695" i="7"/>
  <c r="J635" i="7"/>
  <c r="J558" i="7"/>
  <c r="J525" i="7"/>
  <c r="J498" i="7"/>
  <c r="J460" i="7"/>
  <c r="J447" i="7"/>
  <c r="J415" i="7"/>
  <c r="G220" i="7"/>
  <c r="J25" i="7"/>
  <c r="J853" i="7"/>
  <c r="J721" i="7"/>
  <c r="J297" i="7"/>
  <c r="J24" i="7"/>
  <c r="G1148" i="7"/>
  <c r="J798" i="7"/>
  <c r="J39" i="7"/>
  <c r="I1334" i="7"/>
  <c r="J911" i="7"/>
  <c r="J844" i="7"/>
  <c r="J1209" i="7"/>
  <c r="J1156" i="7"/>
  <c r="J295" i="7"/>
  <c r="J1307" i="7"/>
  <c r="I1119" i="7"/>
  <c r="J1628" i="7"/>
  <c r="J1378" i="7"/>
  <c r="J1344" i="7"/>
  <c r="J1337" i="7"/>
  <c r="J1262" i="7"/>
  <c r="J1222" i="7"/>
  <c r="J1191" i="7"/>
  <c r="J1128" i="7"/>
  <c r="I1111" i="7"/>
  <c r="J1104" i="7"/>
  <c r="J1103" i="7" s="1"/>
  <c r="J1061" i="7"/>
  <c r="J1060" i="7" s="1"/>
  <c r="J668" i="7"/>
  <c r="J655" i="7"/>
  <c r="J628" i="7"/>
  <c r="J596" i="7"/>
  <c r="J511" i="7"/>
  <c r="J491" i="7"/>
  <c r="J428" i="7"/>
  <c r="J215" i="7"/>
  <c r="A1537" i="7"/>
  <c r="A1538" i="7"/>
  <c r="J1119" i="7"/>
  <c r="A1589" i="7"/>
  <c r="A1591" i="7" s="1"/>
  <c r="A1592" i="7" s="1"/>
  <c r="A1593" i="7" s="1"/>
  <c r="A1594" i="7" s="1"/>
  <c r="A1595" i="7" s="1"/>
  <c r="A1596" i="7" s="1"/>
  <c r="A1597" i="7" s="1"/>
  <c r="A1598" i="7" s="1"/>
  <c r="A1599" i="7" s="1"/>
  <c r="A1600" i="7" s="1"/>
  <c r="A1601" i="7" s="1"/>
  <c r="A1602" i="7" s="1"/>
  <c r="A1603" i="7" s="1"/>
  <c r="A1604" i="7" s="1"/>
  <c r="A1605" i="7" s="1"/>
  <c r="A1606" i="7" s="1"/>
  <c r="A1607" i="7" s="1"/>
  <c r="A1608" i="7" s="1"/>
  <c r="A1588" i="7"/>
  <c r="I1210" i="7"/>
  <c r="J1213" i="7"/>
  <c r="J22" i="7"/>
  <c r="G1576" i="7"/>
  <c r="J922" i="7"/>
  <c r="J754" i="7"/>
  <c r="J358" i="7"/>
  <c r="G1539" i="7"/>
  <c r="J926" i="7"/>
  <c r="I925" i="7"/>
  <c r="G1151" i="7"/>
  <c r="J1153" i="7"/>
  <c r="J961" i="7"/>
  <c r="G866" i="7"/>
  <c r="J1151" i="7"/>
  <c r="G961" i="7"/>
  <c r="J1579" i="7"/>
  <c r="I1085" i="7"/>
  <c r="J1086" i="7"/>
  <c r="J1085" i="7" s="1"/>
  <c r="J891" i="7"/>
  <c r="J864" i="7"/>
  <c r="G395" i="7"/>
  <c r="J910" i="7"/>
  <c r="J102" i="7"/>
  <c r="J878" i="7"/>
  <c r="J761" i="7"/>
  <c r="J379" i="7"/>
  <c r="J171" i="7"/>
  <c r="I1576" i="7"/>
  <c r="G1060" i="7"/>
  <c r="J909" i="7"/>
  <c r="J767" i="7"/>
  <c r="J735" i="7"/>
  <c r="I701" i="7"/>
  <c r="J37" i="7"/>
  <c r="J1544" i="7"/>
  <c r="I1394" i="7"/>
  <c r="J1518" i="7"/>
  <c r="I1462" i="7"/>
  <c r="J1335" i="7"/>
  <c r="J1237" i="7"/>
  <c r="J1091" i="7"/>
  <c r="J192" i="7"/>
  <c r="I1373" i="7"/>
  <c r="I1475" i="7"/>
  <c r="G1334" i="7"/>
  <c r="J1223" i="7"/>
  <c r="J1216" i="7"/>
  <c r="G943" i="7"/>
  <c r="I943" i="7"/>
  <c r="I941" i="7" s="1"/>
  <c r="J521" i="7"/>
  <c r="J390" i="7"/>
  <c r="J377" i="7"/>
  <c r="I224" i="7"/>
  <c r="J300" i="7"/>
  <c r="G1475" i="7"/>
  <c r="J942" i="7"/>
  <c r="I1617" i="7"/>
  <c r="J1511" i="7"/>
  <c r="J1507" i="7" s="1"/>
  <c r="J1481" i="7"/>
  <c r="G1373" i="7"/>
  <c r="G1174" i="7"/>
  <c r="J1175" i="7"/>
  <c r="J1112" i="7"/>
  <c r="J815" i="7"/>
  <c r="J1541" i="7"/>
  <c r="I1126" i="7"/>
  <c r="J1040" i="7"/>
  <c r="J940" i="7"/>
  <c r="G713" i="7"/>
  <c r="G701" i="7" s="1"/>
  <c r="I713" i="7"/>
  <c r="J693" i="7"/>
  <c r="J412" i="7"/>
  <c r="I395" i="7"/>
  <c r="I1137" i="7"/>
  <c r="G1157" i="7"/>
  <c r="J1159" i="7"/>
  <c r="G1617" i="7"/>
  <c r="J1618" i="7"/>
  <c r="J1326" i="7"/>
  <c r="J1132" i="7"/>
  <c r="I1103" i="7"/>
  <c r="G925" i="7"/>
  <c r="J564" i="7"/>
  <c r="J960" i="7"/>
  <c r="J851" i="7"/>
  <c r="J722" i="7"/>
  <c r="J403" i="7"/>
  <c r="J345" i="7"/>
  <c r="J287" i="7"/>
  <c r="J268" i="7"/>
  <c r="G224" i="7"/>
  <c r="I195" i="7"/>
  <c r="I188" i="7"/>
  <c r="J1479" i="7"/>
  <c r="J783" i="7"/>
  <c r="J188" i="7"/>
  <c r="J1540" i="7"/>
  <c r="J1088" i="7"/>
  <c r="J907" i="7"/>
  <c r="J1267" i="7"/>
  <c r="J1165" i="7"/>
  <c r="J1157" i="7" s="1"/>
  <c r="I1088" i="7"/>
  <c r="J831" i="7"/>
  <c r="J665" i="7"/>
  <c r="J537" i="7"/>
  <c r="J409" i="7"/>
  <c r="I343" i="7"/>
  <c r="J196" i="7"/>
  <c r="G343" i="7"/>
  <c r="G1210" i="7"/>
  <c r="I1094" i="7"/>
  <c r="J894" i="7"/>
  <c r="J751" i="7"/>
  <c r="I1157" i="7"/>
  <c r="G1094" i="7"/>
  <c r="J875" i="7"/>
  <c r="J818" i="7"/>
  <c r="J316" i="7"/>
  <c r="J1580" i="7"/>
  <c r="G1543" i="7"/>
  <c r="J1543" i="7" s="1"/>
  <c r="J1487" i="7"/>
  <c r="J1379" i="7"/>
  <c r="J1331" i="7"/>
  <c r="J1133" i="7"/>
  <c r="J958" i="7"/>
  <c r="J799" i="7"/>
  <c r="J633" i="7"/>
  <c r="J505" i="7"/>
  <c r="J393" i="7"/>
  <c r="J374" i="7"/>
  <c r="G179" i="7"/>
  <c r="G178" i="7" s="1"/>
  <c r="J1477" i="7"/>
  <c r="I1151" i="7"/>
  <c r="I1144" i="7"/>
  <c r="G1126" i="7"/>
  <c r="J974" i="7"/>
  <c r="I866" i="7"/>
  <c r="I179" i="7"/>
  <c r="I3" i="7"/>
  <c r="J1390" i="7"/>
  <c r="J1235" i="7"/>
  <c r="J1184" i="7"/>
  <c r="J1113" i="7"/>
  <c r="J1063" i="7"/>
  <c r="I974" i="7"/>
  <c r="J848" i="7"/>
  <c r="J719" i="7"/>
  <c r="J682" i="7"/>
  <c r="J553" i="7"/>
  <c r="J425" i="7"/>
  <c r="G3" i="7"/>
  <c r="J344" i="7"/>
  <c r="I1395" i="7"/>
  <c r="J1395" i="7" s="1"/>
  <c r="J866" i="7" l="1"/>
  <c r="J1539" i="7"/>
  <c r="J3" i="7"/>
  <c r="J1126" i="7"/>
  <c r="J1617" i="7"/>
  <c r="J1111" i="7"/>
  <c r="J1576" i="7"/>
  <c r="J1174" i="7"/>
  <c r="J1373" i="7"/>
  <c r="J925" i="7"/>
  <c r="J195" i="7"/>
  <c r="J178" i="7" s="1"/>
  <c r="I178" i="7"/>
  <c r="J224" i="7"/>
  <c r="J1334" i="7"/>
  <c r="J1616" i="7"/>
  <c r="J1474" i="7" s="1"/>
  <c r="J1210" i="7"/>
  <c r="I1392" i="7"/>
  <c r="J1394" i="7"/>
  <c r="J1392" i="7" s="1"/>
  <c r="J943" i="7"/>
  <c r="J941" i="7" s="1"/>
  <c r="G1616" i="7"/>
  <c r="G1474" i="7" s="1"/>
  <c r="J1475" i="7"/>
  <c r="I1084" i="7"/>
  <c r="J395" i="7"/>
  <c r="I1616" i="7"/>
  <c r="I1474" i="7" s="1"/>
  <c r="J343" i="7"/>
  <c r="G1084" i="7"/>
  <c r="J713" i="7"/>
  <c r="J701" i="7" s="1"/>
  <c r="A1609" i="7"/>
  <c r="A1610" i="7"/>
  <c r="A1612" i="7" s="1"/>
  <c r="A1613" i="7" s="1"/>
  <c r="A1614" i="7" s="1"/>
  <c r="A1615" i="7" s="1"/>
  <c r="G941" i="7"/>
  <c r="J108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1092" authorId="0" shapeId="0" xr:uid="{DD6A3293-4511-4B0F-921B-3B4EBA20C77C}">
      <text>
        <r>
          <rPr>
            <sz val="11"/>
            <rFont val="Calibri"/>
            <family val="2"/>
            <charset val="204"/>
          </rPr>
          <t xml:space="preserve">Неизвестный пользователь:
проработать уменьшение стоимости 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3B4433-4812-489D-97C4-4AA15122BE01}" name="Подключение" type="4" refreshedVersion="7" background="1" saveData="1">
    <webPr xl2000="1" url="file:///C:/Users/Admin/AUS_user_files/print_output/~cp-html-BgjZLVhRwl.html" htmlFormat="all"/>
  </connection>
</connections>
</file>

<file path=xl/sharedStrings.xml><?xml version="1.0" encoding="utf-8"?>
<sst xmlns="http://schemas.openxmlformats.org/spreadsheetml/2006/main" count="6931" uniqueCount="2254">
  <si>
    <t>131-23-АС1</t>
  </si>
  <si>
    <t>Архитектурно-строительные решения. Часть 1</t>
  </si>
  <si>
    <t>131-23-АС2</t>
  </si>
  <si>
    <t>Архитектурно-строительные решения. Часть 2</t>
  </si>
  <si>
    <t>131-23-ГП1</t>
  </si>
  <si>
    <t>Генеральный план</t>
  </si>
  <si>
    <t>131-23-ТС1</t>
  </si>
  <si>
    <t>Теплоснабжение. Переустройство трубопровода</t>
  </si>
  <si>
    <t>131-23-НВК1</t>
  </si>
  <si>
    <t>Наружные сети водоснабжения и канализации</t>
  </si>
  <si>
    <t>131-23-АС3</t>
  </si>
  <si>
    <t>Цех №121/18. Архитектурно-строительные решения</t>
  </si>
  <si>
    <t>131-23-АС4</t>
  </si>
  <si>
    <t>Эстакада. Архитектурно-строительные решения</t>
  </si>
  <si>
    <t>131-23-ГП2</t>
  </si>
  <si>
    <t>131-23-ГСН</t>
  </si>
  <si>
    <t>Наружные газопроводы. Вынос газопровода среднего давления</t>
  </si>
  <si>
    <t>131-23-НВК2</t>
  </si>
  <si>
    <r>
      <rPr>
        <sz val="11"/>
        <rFont val="Times New Roman"/>
        <family val="1"/>
        <charset val="204"/>
      </rPr>
      <t>Цех №121/18. Наружные сети водоснабжения и канализации.
Переустройство хозпитьевого водопровода</t>
    </r>
  </si>
  <si>
    <t>131-23-НВК3</t>
  </si>
  <si>
    <r>
      <rPr>
        <sz val="11"/>
        <rFont val="Times New Roman"/>
        <family val="1"/>
        <charset val="204"/>
      </rPr>
      <t>Наружные сети водоснабжения и канализации. Переустройство
хозпитьевого водопровода</t>
    </r>
  </si>
  <si>
    <t>131-23-НВК4</t>
  </si>
  <si>
    <r>
      <rPr>
        <sz val="11"/>
        <rFont val="Times New Roman"/>
        <family val="1"/>
        <charset val="204"/>
      </rPr>
      <t>Наружные сети водоснабжения и канализации. Переустройство
хозпитьевой канализации</t>
    </r>
  </si>
  <si>
    <t>131-23-НВК5</t>
  </si>
  <si>
    <r>
      <rPr>
        <sz val="11"/>
        <rFont val="Times New Roman"/>
        <family val="1"/>
        <charset val="204"/>
      </rPr>
      <t>Наружные сети водоснабжения и канализации. Переустройство
ливневой канализации</t>
    </r>
  </si>
  <si>
    <t>131-23-ПЖ</t>
  </si>
  <si>
    <t>Железнодорожные пути</t>
  </si>
  <si>
    <t>131-23-ТС2</t>
  </si>
  <si>
    <t>Теплоснабжение. Переустройство трубопровода по эстакаде</t>
  </si>
  <si>
    <t>131-23-ТС3</t>
  </si>
  <si>
    <t>131-23-ЭС1</t>
  </si>
  <si>
    <r>
      <rPr>
        <sz val="11"/>
        <rFont val="Times New Roman"/>
        <family val="1"/>
        <charset val="204"/>
      </rPr>
      <t>Цех №121/18. Электроснабжение. Переустройство кабельных
линий</t>
    </r>
  </si>
  <si>
    <t>131-23-ЭС2</t>
  </si>
  <si>
    <t>Электроснабжение. Переустройство кабельных линий</t>
  </si>
  <si>
    <t>131-23-ПОД</t>
  </si>
  <si>
    <t>131-23-ВР.2</t>
  </si>
  <si>
    <t>Мазутопровод</t>
  </si>
  <si>
    <t>ТС временная</t>
  </si>
  <si>
    <t>Земполотно+РШР</t>
  </si>
  <si>
    <t>Фндаменты</t>
  </si>
  <si>
    <t>Ферма</t>
  </si>
  <si>
    <t>Забор</t>
  </si>
  <si>
    <t>Подпорная стенка</t>
  </si>
  <si>
    <t>Продление подпорной стенки</t>
  </si>
  <si>
    <t>Комментарий</t>
  </si>
  <si>
    <t>130-23-УА1</t>
  </si>
  <si>
    <t>АБК. Устройства автоматики</t>
  </si>
  <si>
    <t>130-23-АС1</t>
  </si>
  <si>
    <t>Архитектурно-строительные решения</t>
  </si>
  <si>
    <t>130-23-АС2</t>
  </si>
  <si>
    <t>Полы. Архитектурно-строительные решения</t>
  </si>
  <si>
    <t>130-23-АС3</t>
  </si>
  <si>
    <t>АБК. Архитектурно-строительные решения</t>
  </si>
  <si>
    <t>130-23-АС4</t>
  </si>
  <si>
    <t>130-23-НК</t>
  </si>
  <si>
    <t>Наружные сети канализации</t>
  </si>
  <si>
    <t>130-23-ОВ1</t>
  </si>
  <si>
    <t>АБК. Отопление, вентиляция и кондиционирование</t>
  </si>
  <si>
    <t>130-23-ОВ2</t>
  </si>
  <si>
    <t>Цех №8. Отопление и вентиляция</t>
  </si>
  <si>
    <t>130-23-ПЖ</t>
  </si>
  <si>
    <t>130-23-СКС</t>
  </si>
  <si>
    <t>Структурированная кабельная сеть</t>
  </si>
  <si>
    <t>130-23-СОТ</t>
  </si>
  <si>
    <t>Система охранного телевидения</t>
  </si>
  <si>
    <t xml:space="preserve">130-23-ЭО1 </t>
  </si>
  <si>
    <t>Цех №8. Электрическое освещение</t>
  </si>
  <si>
    <t>130-23-ЭО2</t>
  </si>
  <si>
    <t>АБК. Электрическое освещение</t>
  </si>
  <si>
    <t>130-23-ЭН</t>
  </si>
  <si>
    <t>Цех №8. Наружное освещение</t>
  </si>
  <si>
    <t>130-23-ЭМ1</t>
  </si>
  <si>
    <t>130-23-ЭМ2</t>
  </si>
  <si>
    <t>Цех №8. Силовое электрооборудование</t>
  </si>
  <si>
    <t>130-23-ВС</t>
  </si>
  <si>
    <t>Воздухоснабжение</t>
  </si>
  <si>
    <t>130-23-ВК</t>
  </si>
  <si>
    <t>Внутренние системы водоснабжения и канализации</t>
  </si>
  <si>
    <t>130-23-ПС</t>
  </si>
  <si>
    <t>Пожарная сигнализация</t>
  </si>
  <si>
    <t>130-23-УА2</t>
  </si>
  <si>
    <t>Цех №8. Устройства автоматики</t>
  </si>
  <si>
    <t>130-23-УА3</t>
  </si>
  <si>
    <t>130-23-ЭМ3</t>
  </si>
  <si>
    <t>130-23-ОВ3</t>
  </si>
  <si>
    <t>АБК. Вентиляция и кондиционирование</t>
  </si>
  <si>
    <t>Шифр</t>
  </si>
  <si>
    <t>Наименование</t>
  </si>
  <si>
    <t>Подрядчик</t>
  </si>
  <si>
    <t>Шеллрокк</t>
  </si>
  <si>
    <t>Компрессора+осушители</t>
  </si>
  <si>
    <t>Трубы</t>
  </si>
  <si>
    <t>№ п/п</t>
  </si>
  <si>
    <t>Термостат</t>
  </si>
  <si>
    <t>Готовность ИД</t>
  </si>
  <si>
    <t>На проверке у техзака</t>
  </si>
  <si>
    <t>Подпиано в 1 экз</t>
  </si>
  <si>
    <t>Подпиано в 5 экз</t>
  </si>
  <si>
    <t xml:space="preserve">Титул: Цех №8, расположенный по адресу: Московская обл., г.о. Мытищи, ул. Колонцова, 4. </t>
  </si>
  <si>
    <t>№</t>
  </si>
  <si>
    <t>Наименование работ</t>
  </si>
  <si>
    <t>Раздел</t>
  </si>
  <si>
    <t>Схемы</t>
  </si>
  <si>
    <t>Ответств.</t>
  </si>
  <si>
    <t>Акты, сертификаты, паспорта, испытания (1 экз.)</t>
  </si>
  <si>
    <t>ВОР</t>
  </si>
  <si>
    <t>Согласование комплекта (1 экз.)</t>
  </si>
  <si>
    <t>Передача полного комплекта (4 экз.)</t>
  </si>
  <si>
    <t>Комментарии подрядчика</t>
  </si>
  <si>
    <t>Комментарии генподрядчика</t>
  </si>
  <si>
    <t>Сети наружней канализации</t>
  </si>
  <si>
    <t>+</t>
  </si>
  <si>
    <t>Смирнов</t>
  </si>
  <si>
    <t>Кулло</t>
  </si>
  <si>
    <t>Передано в электронном виде на проверку 28.03.2024</t>
  </si>
  <si>
    <t>на проверке у техзака</t>
  </si>
  <si>
    <t>Резка полов и устройство выемки под жд пути</t>
  </si>
  <si>
    <t>19.02 передано в бумаге , 08.04 передано в электроном виде</t>
  </si>
  <si>
    <t>ПЖ!!! подписано в 5экз, ждм представителя 09.04.2024 для подтверждения слоев и дальнейшей корректировки</t>
  </si>
  <si>
    <t>путь 4</t>
  </si>
  <si>
    <t>путь 3</t>
  </si>
  <si>
    <t>путь 2</t>
  </si>
  <si>
    <t>путь 1</t>
  </si>
  <si>
    <t>ПЖ</t>
  </si>
  <si>
    <t>Передано в электронном виде 01.04.2024</t>
  </si>
  <si>
    <t>Передавайте в бумажном</t>
  </si>
  <si>
    <t>Беломестных</t>
  </si>
  <si>
    <t>04-08.04 Жду документы от заказчика анкер, скобы, …</t>
  </si>
  <si>
    <t>в 11.51 отправлено исполнителю</t>
  </si>
  <si>
    <t>Резка полов и устройство выемки под лотки</t>
  </si>
  <si>
    <t>Устройство жб лотков, вкл. основания, заполнение межлоткового пространства, ремонт откосов, монтаж крышек</t>
  </si>
  <si>
    <t>в работе 08,04</t>
  </si>
  <si>
    <t>08.04 настало, ИД нет</t>
  </si>
  <si>
    <t>Устройство полов (включая демонтаж и восстановление полов между путями и лотками)</t>
  </si>
  <si>
    <t>Передано в электронном виде на проверку 29.03.2024</t>
  </si>
  <si>
    <t>Продублируйте</t>
  </si>
  <si>
    <t>Устройство фундаментов ФМ (включая демонтаж/устройство пола)</t>
  </si>
  <si>
    <t>08.04 передано для сбора актов</t>
  </si>
  <si>
    <t>Устройство смотровой канавы (включая демонтаж/устройство пола)</t>
  </si>
  <si>
    <t>Монтаж фахферковой перегородки</t>
  </si>
  <si>
    <t>Садовников</t>
  </si>
  <si>
    <t>исправление замечаний ориентировочно к  03.04.2024</t>
  </si>
  <si>
    <t>08.04 ИД откорректированной нет</t>
  </si>
  <si>
    <t>Устройство полов в местах демонтажа эл.щитов</t>
  </si>
  <si>
    <t>Изготовление и монтаж металлоконструкций ворот</t>
  </si>
  <si>
    <t>Устройство перемычек ворот (включая устройство тепляков, демонтаж стен и их покрытия, кладку колонн)</t>
  </si>
  <si>
    <t>Устройство термо.швов и швов примыкания старого и нового пола</t>
  </si>
  <si>
    <t>Устройство кабельных футляров под путями, между локами и в смотровой канаве</t>
  </si>
  <si>
    <t>Демонтаж кондиционеров</t>
  </si>
  <si>
    <t>Доп.</t>
  </si>
  <si>
    <t xml:space="preserve">Демонтаж вент.установок и трубопроводов их обвязки (2 системы) </t>
  </si>
  <si>
    <t>Демонтаж трубопроводов пожаротушения</t>
  </si>
  <si>
    <t xml:space="preserve">Демонтаж электрощитов и трубопроводов (кабельных футляров) к ним  </t>
  </si>
  <si>
    <t>Демонтаж воздуховодов Д 1400 - 1600 мм</t>
  </si>
  <si>
    <t xml:space="preserve">Устройство  проемов в стене и их обрамление стальным уголком в венткамере на отметке + 3300 ,размеры 1500*1500- 8 шт </t>
  </si>
  <si>
    <t>Устройство проёмов в перекрытие (кровле) цеха с обрамление кирпичной кладкой для монтажа крышных вентиляторов</t>
  </si>
  <si>
    <t>Изготовление опорных столбиков крепления эл. шкафов</t>
  </si>
  <si>
    <t>Демонтаж площадок обслуживания и лестниц подкрановых путей</t>
  </si>
  <si>
    <t xml:space="preserve">Изготовление и монтаж  перегородок из ЦСП   </t>
  </si>
  <si>
    <t>Вид работ</t>
  </si>
  <si>
    <t>Центрис отделка</t>
  </si>
  <si>
    <t>АС2 (Стены, колонны, полы, перегородки, потолок 1-32 ось)</t>
  </si>
  <si>
    <t xml:space="preserve">ждем от подрядчика распечатанные 5 экз, подписанные </t>
  </si>
  <si>
    <t>АС3</t>
  </si>
  <si>
    <t>на проверке у техзака (в связи с изм. Перегородки)</t>
  </si>
  <si>
    <t>Центрис инженерка</t>
  </si>
  <si>
    <t>ЭО2, ЭО1, ПС</t>
  </si>
  <si>
    <t>ИД без схем! Прошу срочно подойти разобрать свои папки у техзака! Распечатать схемы на соответствующих форматах!</t>
  </si>
  <si>
    <t>СКС, ЭМ2</t>
  </si>
  <si>
    <t>на проверке у техзака, прошу предоставить журналы!</t>
  </si>
  <si>
    <t>Инжсолюшн</t>
  </si>
  <si>
    <t>ОВ2</t>
  </si>
  <si>
    <t>1,2 выполнение на проверке у техзака (5 экз)</t>
  </si>
  <si>
    <t>Грамакс</t>
  </si>
  <si>
    <t>ИД нет</t>
  </si>
  <si>
    <t>ВС (только компрессора, осушители)</t>
  </si>
  <si>
    <t>У Серова на подписи в 5 экз</t>
  </si>
  <si>
    <t>АС4 компрессорная</t>
  </si>
  <si>
    <t>на проверке у техзаказчика</t>
  </si>
  <si>
    <t>м</t>
  </si>
  <si>
    <t>Восстановление бордюрного камня</t>
  </si>
  <si>
    <t>м²</t>
  </si>
  <si>
    <t>Восстановление асфальтобетонного покрытия</t>
  </si>
  <si>
    <t>Обмазка сборных ж.б. элементов колодцев битумной мастикой Технониколь №24 (2 раза)</t>
  </si>
  <si>
    <t>Обмазка сборных ж.б. элементов праймером Технониколь №1</t>
  </si>
  <si>
    <t>м³</t>
  </si>
  <si>
    <t>Отсыпка щебня с трамбованием</t>
  </si>
  <si>
    <t>Отсыпка песка крупнозернистого фракции 1-2 мм</t>
  </si>
  <si>
    <t>Заполнение межтрубного пространства в футляре цементо-песчаной смесью (цемент М100)</t>
  </si>
  <si>
    <t>Затирка поверхности лотка в колодце (железнение) цементом м³00</t>
  </si>
  <si>
    <t>шт</t>
  </si>
  <si>
    <t>Монтаж муфты защитой (для прохода через стенку ж.б. колодца) для НПВХ трубы ∅160</t>
  </si>
  <si>
    <t>Монтаж отвода НПВХ О 45° 160</t>
  </si>
  <si>
    <t>Монтаж тройника НПВХ Т 160/160</t>
  </si>
  <si>
    <t>Люк чугунный канализационный тяжелый Т(С250)</t>
  </si>
  <si>
    <t>Кольцо опорное КО6</t>
  </si>
  <si>
    <t>Плита перекрытия ПП10</t>
  </si>
  <si>
    <t>Кольцо стеновое КС10.9</t>
  </si>
  <si>
    <t>Кольцо стеновое КС10.6</t>
  </si>
  <si>
    <t>Кольцо стеновое КС10.3</t>
  </si>
  <si>
    <t>Плита дница ПН10</t>
  </si>
  <si>
    <t>Устройство колодца канализационного из сборных ж/б элементов ∅1000</t>
  </si>
  <si>
    <t>Прокладка труб стальных электросварных прямошовных ø325х6,0  (футляр)  с весьма усил. Гидроизол</t>
  </si>
  <si>
    <t>Прокладка труб гофрированных 2-слойных раструбных канализационных ø160 мм</t>
  </si>
  <si>
    <t>у техзака на проверке в 1 экз.</t>
  </si>
  <si>
    <t>130-23-НК Наружные сети канализации</t>
  </si>
  <si>
    <t>ЭлектроЭнергетика</t>
  </si>
  <si>
    <t>4.1</t>
  </si>
  <si>
    <t>Итого по разделу 130-23-ПЖ. Железнодорожные пути</t>
  </si>
  <si>
    <t>Накладка двухголовая к рельсам Р65</t>
  </si>
  <si>
    <t>Колодка сборная деревянная</t>
  </si>
  <si>
    <t>кг</t>
  </si>
  <si>
    <t>Лист t=30 (4 шт)</t>
  </si>
  <si>
    <t>Лист t=12 (4 шт)</t>
  </si>
  <si>
    <t>Упор РУ1:</t>
  </si>
  <si>
    <t>к-т</t>
  </si>
  <si>
    <t>Расходные и прочие сопутствующие материалы</t>
  </si>
  <si>
    <t>т</t>
  </si>
  <si>
    <t>Доставка материалов</t>
  </si>
  <si>
    <t>Изделие соединительное МС2 (уголок 63х5) 194,40м</t>
  </si>
  <si>
    <t>Изделие соединительное МС1 (уголок 75х50х5) 194,40м</t>
  </si>
  <si>
    <t>Болт стыковой в сборе Р65 (с гайкой,шайбой)</t>
  </si>
  <si>
    <t>Накладка 6-дырная Р65</t>
  </si>
  <si>
    <t>Прокладка на шпалу ж/б ЦП-153</t>
  </si>
  <si>
    <t>Прокладка под подошву рельсов Р65 ЦП-328</t>
  </si>
  <si>
    <t>Втулка изолирующая ЦП-142</t>
  </si>
  <si>
    <t>Скоба для изолирующей втулки ЦП-138</t>
  </si>
  <si>
    <t xml:space="preserve">Болт закладной с гайкой </t>
  </si>
  <si>
    <t>Шайба двухвитковая, м²5</t>
  </si>
  <si>
    <t>Болт клемный с гайкой исполнение 2</t>
  </si>
  <si>
    <t>Клемма промежуточная</t>
  </si>
  <si>
    <t>Подкладка КБ65</t>
  </si>
  <si>
    <t>Шпалы ж.б.</t>
  </si>
  <si>
    <t xml:space="preserve">Рельсы типа Р65, длиной 12,5м </t>
  </si>
  <si>
    <t>Геотекстиль, 3м</t>
  </si>
  <si>
    <t>Гравийно-песчаная подушка</t>
  </si>
  <si>
    <t xml:space="preserve">Щебень балластый фр.25-60 </t>
  </si>
  <si>
    <t>Материалы. Железнодорожный путь №4</t>
  </si>
  <si>
    <t>Устройство тупикового рельсового упора колесных пар</t>
  </si>
  <si>
    <t>Послеосадочный ремонт (Р65, шпалы ж/б)</t>
  </si>
  <si>
    <t>Выправка пути в плане и в профиле (Р65, шпалы ж/б)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</si>
  <si>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</si>
  <si>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Верхнее строение пути №4</t>
  </si>
  <si>
    <t xml:space="preserve"> - геотекстиль, 3м</t>
  </si>
  <si>
    <t xml:space="preserve"> - гравийно-песчаная подушка</t>
  </si>
  <si>
    <t xml:space="preserve"> - из щебня балластого фр.25-60 </t>
  </si>
  <si>
    <t>на проверке в эл.варианте</t>
  </si>
  <si>
    <t>Устройство балластого слоя ж/д пути под подошвой шпалы (h)20см</t>
  </si>
  <si>
    <t>Выемка техногенного грунта с перевозкой на 30 км и утилизацией</t>
  </si>
  <si>
    <t>Вырезка существующего бетонного покрытия пола</t>
  </si>
  <si>
    <t>Вырезка существующего дорожного покрытия</t>
  </si>
  <si>
    <t>Сооружение земляного полота</t>
  </si>
  <si>
    <t xml:space="preserve">подписано в 5 экз.  </t>
  </si>
  <si>
    <t>Железнодорожный путь №4</t>
  </si>
  <si>
    <t>Изделие соединительное МС2 (уголок 63х5) 312,78м</t>
  </si>
  <si>
    <t>Изделие соединительное МС1 (уголок 75х50х5) 312,78м</t>
  </si>
  <si>
    <t>Материалы. Железнодорожный путь №3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</si>
  <si>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</si>
  <si>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Верхнее строение пути №3</t>
  </si>
  <si>
    <t>на исправлении у подрядчика</t>
  </si>
  <si>
    <t>Железнодорожный путь №3</t>
  </si>
  <si>
    <t>Изделие соединительное МС2 (уголок 63х5) 452,48м</t>
  </si>
  <si>
    <t>Изделие соединительное МС1 (уголок 75х50х5) 452,48м</t>
  </si>
  <si>
    <t>Материалы. Железнодорожный путь №2</t>
  </si>
  <si>
    <t>Верхнее строение пути №2</t>
  </si>
  <si>
    <t>Железнодорожный путь №2</t>
  </si>
  <si>
    <t>Материалы. Железнодорожный путь №1</t>
  </si>
  <si>
    <t>Устройство тупикового рельсового упора колесных пар РУ-1</t>
  </si>
  <si>
    <t>Верхнее строение пути №1</t>
  </si>
  <si>
    <t>Железнодорожный путь №1</t>
  </si>
  <si>
    <t>130-23-ПЖ Пути железнодорожные</t>
  </si>
  <si>
    <t>3.1</t>
  </si>
  <si>
    <t>Пуско-наладочные работы</t>
  </si>
  <si>
    <t>Аксессуары (расходные материалы, крепеж)</t>
  </si>
  <si>
    <t>Дюбель-гвоздь</t>
  </si>
  <si>
    <t>Анкер клиновой</t>
  </si>
  <si>
    <t>Коробка распределительная T25 влагозащищенная IP 65 80x51</t>
  </si>
  <si>
    <t>Скоба металлическая однолапковая Д25</t>
  </si>
  <si>
    <t xml:space="preserve">Металлорукав МПГ25 в оболочке </t>
  </si>
  <si>
    <t>Светильник светодиодный промышленный FL-Pro 60° 50 Вт 5000К Вартон</t>
  </si>
  <si>
    <t>м.</t>
  </si>
  <si>
    <t>Кабель силовой, не поддерживающий горение, безгалогенный</t>
  </si>
  <si>
    <t>Ящик управления освещением</t>
  </si>
  <si>
    <t>нет ИД</t>
  </si>
  <si>
    <t>130-23-ЭН Наружное освещение</t>
  </si>
  <si>
    <t>Центрис инж.</t>
  </si>
  <si>
    <t>2.1</t>
  </si>
  <si>
    <t xml:space="preserve">Пуско-наладочные работы </t>
  </si>
  <si>
    <t>Крепеж, к-тлектующие, расходные материалы</t>
  </si>
  <si>
    <t>Провод ПуВнг(А)-1,5</t>
  </si>
  <si>
    <t>Провод ПВЗ-1,5</t>
  </si>
  <si>
    <t>Кабель ВВГнг(А)-LS</t>
  </si>
  <si>
    <t>Кабель КВВГэнг(А)-LS</t>
  </si>
  <si>
    <t>Кабель КВВГнг(А)-FRLS</t>
  </si>
  <si>
    <t>Кабель КВВГнг(А)-LS</t>
  </si>
  <si>
    <t>к-тлект автоматики и частотый преобразователь 4,0кВт, 380В для системы В2</t>
  </si>
  <si>
    <t>к-тлект автоматики и частотый преобразователь 2,2кВт, 380В для системы В1</t>
  </si>
  <si>
    <t>к-тлект автоматики П1 (шкаф управления, датчики, реле, частотый преобразователь)</t>
  </si>
  <si>
    <t>Держатель с защелкой и дюбелем</t>
  </si>
  <si>
    <t>Труба гофр. ПВХ</t>
  </si>
  <si>
    <t>Клемма</t>
  </si>
  <si>
    <t xml:space="preserve">Дин-рейка </t>
  </si>
  <si>
    <t>Коробка клеммная</t>
  </si>
  <si>
    <t>Реле</t>
  </si>
  <si>
    <t>Пост кнопочный</t>
  </si>
  <si>
    <t>п/м</t>
  </si>
  <si>
    <t>Прокладка кабелей системы автоматизации вентиляции</t>
  </si>
  <si>
    <t>Монтаж к-тлектов автоматики</t>
  </si>
  <si>
    <t>130-23-УА3 Устройства автоматики</t>
  </si>
  <si>
    <t>1.20</t>
  </si>
  <si>
    <t>к-тлект автоматики КА237804245-ЧХВ</t>
  </si>
  <si>
    <t>к-тлект автоматики КА231018275-ЧХВ</t>
  </si>
  <si>
    <t>к-тлект автоматики КА231018274-ЧХВ</t>
  </si>
  <si>
    <t>к-тлект автоматики КА231018273-ЧХВ</t>
  </si>
  <si>
    <t>к-тлект автоматики КА231018272-ЧХВ</t>
  </si>
  <si>
    <t>к-тлект автоматики КА231018271-ЧХВ</t>
  </si>
  <si>
    <t>к-тлект автоматики КА231018270-ЧХВ</t>
  </si>
  <si>
    <t>Шкаф ШСАУ-Aeroblast-2-2.2(3)-2R-0-X-0-0</t>
  </si>
  <si>
    <t>Шкаф автоматики МСАУ-ВЕРСА 120-Ф133-АЗН00 160-Д1-М</t>
  </si>
  <si>
    <t>Стакан монтажный</t>
  </si>
  <si>
    <t>Узел регулирующий</t>
  </si>
  <si>
    <t>Автоматика воздушно-тепловых завес (Шкаф автоматики, датчики перепада давления, концевой выключатель, узел регулирующий)</t>
  </si>
  <si>
    <t>Настенный датчик температуры наружного воздуха</t>
  </si>
  <si>
    <t>Преобразователь частоты</t>
  </si>
  <si>
    <t>Монтаж узла терморегулирования</t>
  </si>
  <si>
    <t>130-23-УА2 Устройства автоматики</t>
  </si>
  <si>
    <t>1.19</t>
  </si>
  <si>
    <t>Шина заземления ГЗШ 20 подключений</t>
  </si>
  <si>
    <t>Скоба металлическая</t>
  </si>
  <si>
    <t>Металлорукав в ПВХ-изоляции</t>
  </si>
  <si>
    <t>Заземляющий проводник гибкий</t>
  </si>
  <si>
    <t>Труба гофрированная ПВХ 50 мм с протяжкой</t>
  </si>
  <si>
    <t>Труба D=32 гибкая гофрированная не распространяющая горение, с зондом</t>
  </si>
  <si>
    <t>Лоток 50х100 L=3000 перфорированный</t>
  </si>
  <si>
    <t>Щит распределительный</t>
  </si>
  <si>
    <t>130-23-ЭМ3 Силовое электрооборудование</t>
  </si>
  <si>
    <t>1.18</t>
  </si>
  <si>
    <t>Вывоз лишнего грунта</t>
  </si>
  <si>
    <t>Обратая засыпка вручную</t>
  </si>
  <si>
    <t>Устройство песчаной подушки</t>
  </si>
  <si>
    <t>Разработка грунта вручную</t>
  </si>
  <si>
    <t>Труба стальная водогазопроводная оцинкованная Ду50</t>
  </si>
  <si>
    <t>Труба стальная водогазопроводная оцинкованная Ду80</t>
  </si>
  <si>
    <t>Круг д.18 стальной горячекатанный ГОСТ 2590-2006 д. 20 Ст3</t>
  </si>
  <si>
    <t>Полоса стальная 40х5</t>
  </si>
  <si>
    <t>Труба гофрированная ПА безгалогенная (HF) стойкая к ультрафиолету черная с/з д50</t>
  </si>
  <si>
    <t>Муфта вводная ВМ-32 (Fortisflex) 61372 КВТ</t>
  </si>
  <si>
    <t>Коробка ответвительная У2033 250А</t>
  </si>
  <si>
    <t>Лоток 50х100</t>
  </si>
  <si>
    <t>Светильник светодиодный 1000Лм 12в 10м переносной</t>
  </si>
  <si>
    <t>Наконечник медный</t>
  </si>
  <si>
    <t>Кабель силовой 3х2,5</t>
  </si>
  <si>
    <t>Кабель силовой 5х2,5</t>
  </si>
  <si>
    <t>Кабель силовой 5х4</t>
  </si>
  <si>
    <t>Кабель силовой 5х6</t>
  </si>
  <si>
    <t>Кабель силовой 5х10</t>
  </si>
  <si>
    <t>Кабель силовой 5х16</t>
  </si>
  <si>
    <t>Кабель силовой 5х35</t>
  </si>
  <si>
    <t>Кабель силовой 5х95</t>
  </si>
  <si>
    <t>Ящик 12В понижающий 220В/12В 250ВА IP30 2 автомата</t>
  </si>
  <si>
    <t>Щит питания оборудования СКС</t>
  </si>
  <si>
    <t>Шкаф питания вентиляции</t>
  </si>
  <si>
    <t>Щит управления к-трессорами</t>
  </si>
  <si>
    <t>Щит управления воротами</t>
  </si>
  <si>
    <t>Щит силовой</t>
  </si>
  <si>
    <t>Ящик силовой с рубильником ЯВЗШ 100А IP54</t>
  </si>
  <si>
    <t>130-23-ЭМ2 Силовое электрооборудование</t>
  </si>
  <si>
    <t>1.17</t>
  </si>
  <si>
    <t>Маты минераловатые толщиной 50 мм</t>
  </si>
  <si>
    <t>Дренажный трубопровод из PPR труб ∅32 мм</t>
  </si>
  <si>
    <t>Дренажный трубопровод из PPR труб ∅25 мм</t>
  </si>
  <si>
    <t>Дренажный трубопровод из PPR труб ∅20 мм</t>
  </si>
  <si>
    <t>Дренажный трубопровод из PPR труб ∅15 мм</t>
  </si>
  <si>
    <t>к-тлект крепежа и расходных материалов</t>
  </si>
  <si>
    <t>Поставка под наружный блок</t>
  </si>
  <si>
    <t>Помпа дренажная для кондиционера</t>
  </si>
  <si>
    <t>∅19мм (газ)</t>
  </si>
  <si>
    <t>∅12,7мм (газ)</t>
  </si>
  <si>
    <t>∅9,5 мм</t>
  </si>
  <si>
    <t>∅6,4 мм</t>
  </si>
  <si>
    <t>Медные трубки в изоляции</t>
  </si>
  <si>
    <t>ИК-пульт управления</t>
  </si>
  <si>
    <t>Наружный блок</t>
  </si>
  <si>
    <t>Внутренний блок</t>
  </si>
  <si>
    <t>VRV Сплит-система производства MDV, с настенным внутренним блоком в составе</t>
  </si>
  <si>
    <t>Система К5</t>
  </si>
  <si>
    <t>Система К4</t>
  </si>
  <si>
    <t>Система К3</t>
  </si>
  <si>
    <t>∅15,9мм (газ)</t>
  </si>
  <si>
    <t>Система К2</t>
  </si>
  <si>
    <t>Система К1</t>
  </si>
  <si>
    <t>Установка дренажных насосов</t>
  </si>
  <si>
    <t>Прокладка дренажных трубопроводов</t>
  </si>
  <si>
    <t>Прокладка медных трубопроводов с изоляцией</t>
  </si>
  <si>
    <t>Монтаж внутренних блоков сиситем кондиционирования воздуха</t>
  </si>
  <si>
    <t>Монтаж наружных блоков сиситем кондиционирования воздуха</t>
  </si>
  <si>
    <t>Кондиционирование воздуха</t>
  </si>
  <si>
    <t>Расходный материал для креплений и монтажа</t>
  </si>
  <si>
    <t>Фасонные части воздуховодов прямоугольного сечения из оцинкованной стали б=0,7мм</t>
  </si>
  <si>
    <t>Воздуховоды из оцинкованной стали толщ. 0.7 мм</t>
  </si>
  <si>
    <t>Зонт вентиляционный 600х350</t>
  </si>
  <si>
    <t>Решетка вентиляционная 100х100</t>
  </si>
  <si>
    <t>Решетка вентиляционная 300х100</t>
  </si>
  <si>
    <t>Канальный вентилятор: L=5460м³, Р=500Па</t>
  </si>
  <si>
    <t>Система В2</t>
  </si>
  <si>
    <t>Канальный вентилятор: L=2240м³, Р=450Па</t>
  </si>
  <si>
    <t>Система В1</t>
  </si>
  <si>
    <t>Фасонные изделия  б=0,5мм</t>
  </si>
  <si>
    <t>Воздуховоды из оц. Стали  б=0,5мм</t>
  </si>
  <si>
    <t>Решетка наружная 900х500</t>
  </si>
  <si>
    <t>Канальный воздухонагреватель N=126кВт (теплоноситель T=95-70°С)</t>
  </si>
  <si>
    <t>Гибкая вставка</t>
  </si>
  <si>
    <t>Клапан воздушный с электроприводом</t>
  </si>
  <si>
    <t>Канальный фильтр G4</t>
  </si>
  <si>
    <t>Канальный вентилятор: L=7690м³, Р=400Па</t>
  </si>
  <si>
    <t>Система П1</t>
  </si>
  <si>
    <t>Прокладка воздуховодов из оцинкованой стали</t>
  </si>
  <si>
    <t>Монтаж воздухораспределителей, дроссель-клапанов, зонтов</t>
  </si>
  <si>
    <t>Монтаж вытяжных систем</t>
  </si>
  <si>
    <t>Монтаж приточной системы</t>
  </si>
  <si>
    <t>Вентиляция</t>
  </si>
  <si>
    <t xml:space="preserve">Крепеж и расходные материалы </t>
  </si>
  <si>
    <t xml:space="preserve">Фиттинги </t>
  </si>
  <si>
    <t>Изоляция d=13мм Трубки  ТЕПЛОФЛЕКС 13х32</t>
  </si>
  <si>
    <t>Труба стальная ВГП Ø25</t>
  </si>
  <si>
    <t>Кран шаровый муфтовый Ду=25мм LD Pride, полнопроходной</t>
  </si>
  <si>
    <t>Автоматический воздухоотводчик Ду=15мм</t>
  </si>
  <si>
    <t>Прокладка трубопроводов теплоснабжения в изоляции</t>
  </si>
  <si>
    <t>Теплоснабжение установки П1</t>
  </si>
  <si>
    <t>ОТОПЛЕНИЕ</t>
  </si>
  <si>
    <t>130-23-ОВ3 Вентиляция и кондиционирование (старый АБК)</t>
  </si>
  <si>
    <t>1.16</t>
  </si>
  <si>
    <t>Отвозка демонтированного оборудования самосвалами на расстояние до 1 км.</t>
  </si>
  <si>
    <t>Демонтаж металлических опор</t>
  </si>
  <si>
    <t>Демонтаж труб стальных электросварных Ø108×5,0 мм.</t>
  </si>
  <si>
    <t>Демонтаж труб стальных электросварных Ø159×6,0 мм.</t>
  </si>
  <si>
    <t>Демонтаж металлоконструкций фермы</t>
  </si>
  <si>
    <t>Демонтаж стены (проём 1550 на 4100 для установки воздушного клапана</t>
  </si>
  <si>
    <t>Гидростатические испытания трубопроводов</t>
  </si>
  <si>
    <t xml:space="preserve">  шт</t>
  </si>
  <si>
    <t>Установка клапана воздушного прямоугольного АВК 2070х1562 ШхВ</t>
  </si>
  <si>
    <t>Установка вентиляционной решетки фасадной РЖН , 1500х2000</t>
  </si>
  <si>
    <t>Установка гильз через стены труба стальная сварная 133×4,0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</si>
  <si>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</si>
  <si>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перехода 12Х18Н10Т 219×4,0 - 114×3,0 ГОСТ 17378-2001</t>
  </si>
  <si>
    <t>Установка фланца стального плоского приварного 12Х18Н10Т ГОСТ 33259-2015 DN 200мм,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</si>
  <si>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</si>
  <si>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100мм, PN10 кгс/см².</t>
  </si>
  <si>
    <t>Установка тройника стального бесшовного приварного 12Х18Н10Т ГОСТ 17376-2001 114×3,0</t>
  </si>
  <si>
    <t>Установка тройника стального бесшовного приварного 12Х18Н10Т ГОСТ 17376-2001 20×2,5</t>
  </si>
  <si>
    <t>Установка отвода стального приварного крутоизогнутого 90гр. 114×3,0</t>
  </si>
  <si>
    <t>Установка отвода стального приварного крутоизогнутого 90гр. 20×2,5</t>
  </si>
  <si>
    <t>9.8 атм, 1/2M</t>
  </si>
  <si>
    <t xml:space="preserve">Установка фильтра/редуктора/лубрикатора Nordberg NP8414 </t>
  </si>
  <si>
    <t>Установка быстросъемного соединения типа "елочка" проход 7 мм  G 1/2" Ру10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</si>
  <si>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</si>
  <si>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крана шарового  G1/2" Ру10 нерж.</t>
  </si>
  <si>
    <t>Устройство труб стальных горячедеформированных, по ГОСТ 9940-81, сталь 12Х18Н10Т Ø21,5×2,5 мм.</t>
  </si>
  <si>
    <t xml:space="preserve"> п/м</t>
  </si>
  <si>
    <t>Устройство труб стальных горячедеформированных, по ГОСТ 9940-81, сталь 12Х18Н10Т Ø114×3,0 мм.</t>
  </si>
  <si>
    <t>Установка к-тенсатора сильфонного осевого: КСО ARM 100-16-30 Фланцевый</t>
  </si>
  <si>
    <t xml:space="preserve"> шт</t>
  </si>
  <si>
    <t>Установка воздухосборника ВВ-0,9-1,0-УХЛ1, V=0,9 м³; Р=1,0 Мпа. Габаритые размеры: Ф900 мм х 2100 мм.</t>
  </si>
  <si>
    <t>Установка осушителя воздуха адсорбционного ОВА – 0870 14,5 м³/мин. 220В/50Гц. Габаритые размеры: 1175 мм х 640 мм х 2260 мм.</t>
  </si>
  <si>
    <t>Сепартатор влагоотделитель СЦ-1200Р</t>
  </si>
  <si>
    <t>Габаритые размеры: 1700 мм х 1200 мм х 1580 мм.</t>
  </si>
  <si>
    <t xml:space="preserve">75 кВт / 380В/50 Гц. </t>
  </si>
  <si>
    <t>(13,5 м³/мин, 8 атм.) в к-т с пакетом зимнего запуска.</t>
  </si>
  <si>
    <t xml:space="preserve">Установка к-трессора винт ДЭН-75Ш ТВЖ «Плюс» </t>
  </si>
  <si>
    <t>в 5 экз у техзака. Только компрессора и осушители</t>
  </si>
  <si>
    <t>130-23-ВС Воздухоснабжение</t>
  </si>
  <si>
    <t>1.15</t>
  </si>
  <si>
    <t>Коробка распределительная 70х70х40 мм IP55</t>
  </si>
  <si>
    <t>Кабель монтажный</t>
  </si>
  <si>
    <t>Кабель силовой</t>
  </si>
  <si>
    <t>130-23-ЭМ1 Силовое электрооборудование</t>
  </si>
  <si>
    <t>1.14</t>
  </si>
  <si>
    <t>акриловая краска в 2 слоя</t>
  </si>
  <si>
    <t xml:space="preserve">грунтовка </t>
  </si>
  <si>
    <t>штукатурка  цементая</t>
  </si>
  <si>
    <t>Грунтовка</t>
  </si>
  <si>
    <t>Зачистка поверхности</t>
  </si>
  <si>
    <t>ждем в 5 экз от подрядчика</t>
  </si>
  <si>
    <t>Отделка сварочного цеха (стен, колонн, ферм, стен покрытия)</t>
  </si>
  <si>
    <t>Центрис</t>
  </si>
  <si>
    <t>Техноэласт ЭПП</t>
  </si>
  <si>
    <t>Ремонт кровли</t>
  </si>
  <si>
    <t>Прижимная рейка</t>
  </si>
  <si>
    <t>Ремонт примыкания кровли к фонарю</t>
  </si>
  <si>
    <t>Герметик</t>
  </si>
  <si>
    <t>Юбка из металла</t>
  </si>
  <si>
    <t>Обжимной хомут</t>
  </si>
  <si>
    <t>Цементый раствор М150</t>
  </si>
  <si>
    <t>Ремонт примыкания кровли к проходкам труб</t>
  </si>
  <si>
    <t>?</t>
  </si>
  <si>
    <t>Покрытие крышек грунтовкой ГФ-021 (2 слоя) и эмалью ПФ-115 (2 слоя). Общая толщина не менее 80 мкм</t>
  </si>
  <si>
    <t>Полоса 60х6</t>
  </si>
  <si>
    <t>Чечевица 6 мм</t>
  </si>
  <si>
    <t>Монтаж стальных крышек каналов:</t>
  </si>
  <si>
    <t>Монтаж гидроизоляции Техноэласт Мост в 1 слой</t>
  </si>
  <si>
    <t>Грунтовка праймером Технониколь 01</t>
  </si>
  <si>
    <t>Арматура А500</t>
  </si>
  <si>
    <t>Устройство монолитых железобетонных лотков из бетона кл. В25, W4, F50</t>
  </si>
  <si>
    <t>Устройство бетонной подготовки из бетона В7,5 100 мм</t>
  </si>
  <si>
    <t>Демонтаж существующего слоя пола толщиной 400 мм</t>
  </si>
  <si>
    <t>Кабельные лотки</t>
  </si>
  <si>
    <t>Анкеры</t>
  </si>
  <si>
    <t>Устройство монолитых ЖБ фундаментов из бетон кл. В25, W4, F 50 под домкраты</t>
  </si>
  <si>
    <t>Забивка свай 200х200 длинной 3 метра под домкраты</t>
  </si>
  <si>
    <t>Фундаменты под домкраты 20 шт</t>
  </si>
  <si>
    <t>Электроэнергетика</t>
  </si>
  <si>
    <t>Устройство швов</t>
  </si>
  <si>
    <t>Затирка поверхности с использованием порошкового упрочнителя по типу Duracor</t>
  </si>
  <si>
    <t>Арматура ⌀8 А500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</si>
  <si>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</si>
  <si>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Очищение поверхности пола</t>
  </si>
  <si>
    <t>Полы сварочного цеха и к-трессорной</t>
  </si>
  <si>
    <t>Устройство монолитого железобетонного пола из бетона кл. В25 толщиной 80 мм</t>
  </si>
  <si>
    <t xml:space="preserve">Полы сборочного цеха </t>
  </si>
  <si>
    <t>Устройство монолитого железобетонного подстилающего слоя пола из бетона кл. В25, W4, F50 толщиной 150 мм</t>
  </si>
  <si>
    <t>4 путь на проверке в эл.варианте</t>
  </si>
  <si>
    <t>Подстилающий слой пола вокруг ж/д путей</t>
  </si>
  <si>
    <t>Штукатурка улучшенная цементая</t>
  </si>
  <si>
    <t>Кладка из кирпича на растворе М150 КР-р-по 250х120х65/1НФ/150/2,0/100/ГОСТ 530-2012</t>
  </si>
  <si>
    <t>Арматура А240</t>
  </si>
  <si>
    <t>Устройство монолитых железобетонных перемычек из бетона кл. В25, W4, F100</t>
  </si>
  <si>
    <t>Устройство перемычек</t>
  </si>
  <si>
    <t>Ворота распашные стальные утепленные 4500х5000h с калиткой</t>
  </si>
  <si>
    <t>Ворота распашные стальные утепленные 4000х5000h с калиткой</t>
  </si>
  <si>
    <t>Ворота откатые противопожарные 8000х5000h EI-30</t>
  </si>
  <si>
    <t>Дверь противопожарная 2100х1200 EI-30 правая, внутренняя глухая, с доводчиком</t>
  </si>
  <si>
    <t>Дверь противопожарная 2100х1500 EI-30 двупольная, внутренняя глухая, с доводчиком</t>
  </si>
  <si>
    <t>воротные системы</t>
  </si>
  <si>
    <t>Заполнение проемов</t>
  </si>
  <si>
    <t>Модульный офис 4МД-6</t>
  </si>
  <si>
    <t>Модульный офис 2МД5</t>
  </si>
  <si>
    <t>Модульные здания</t>
  </si>
  <si>
    <t>130-23-АС2 Полы. Архитектурно-строительные решения</t>
  </si>
  <si>
    <t>Центрис (В)</t>
  </si>
  <si>
    <t>1.13</t>
  </si>
  <si>
    <t>Короб 25x30 TA-EN</t>
  </si>
  <si>
    <t>Труба D=25 гибкая  гофрированная не распространяющая горение, с зондом</t>
  </si>
  <si>
    <t>Коробка установочная ГСК 1 пост Dвнеш=68мм Н=45мм</t>
  </si>
  <si>
    <t>Коробка ответвительная с кабельными вводами IP55, 150х110х70</t>
  </si>
  <si>
    <t>Розетка силовая Viva 2 модуля белая</t>
  </si>
  <si>
    <t>Переключатель одноклавишный в стену, "Avanti", "Ванильная дымка"</t>
  </si>
  <si>
    <t>Одноклавишный выключатель Гермес PLUS  наружный IP54</t>
  </si>
  <si>
    <t>Выключатель одноклавишный в стену, "Avanti", "Ванильная дымка"</t>
  </si>
  <si>
    <t>Монтаж прочих материалов в тч.</t>
  </si>
  <si>
    <t>Светодиодный светильник VARTON ЖКХ круг 10 W IP65 185х70 мм антивандальный 4000 K</t>
  </si>
  <si>
    <t>Светодиодный светильник VARTON DL-01 круглый встраиваемый 190x70 мм 25 W 4000 K IP54</t>
  </si>
  <si>
    <t>Светодиодный светильник 20 Вт 4000 K IP40 с БАП</t>
  </si>
  <si>
    <t>Светодиодный светильник VARTON A070 2.0 20 Вт 4000 K IP40 с рассеивателем опал</t>
  </si>
  <si>
    <t>Кабель силовой, не поддерживающий горение, безгалогенный, огнестойкий 3х2,5</t>
  </si>
  <si>
    <t>Кабель силовой, не поддерживающий горение, безгалогенный 3х2,5</t>
  </si>
  <si>
    <t>Кабель силовой, не поддерживающий горение, безгалогенный 5х6</t>
  </si>
  <si>
    <t>Щит рабочего освещения</t>
  </si>
  <si>
    <t>130-23-ЭО2 Электрическое освещение</t>
  </si>
  <si>
    <t>1.12</t>
  </si>
  <si>
    <t>Анкер-шуруп HILTI HUS3-H M10x90</t>
  </si>
  <si>
    <t>Полоса -8х200, l=200</t>
  </si>
  <si>
    <t>к-тлект крепления № 3 хомут 60х60 промежуточный</t>
  </si>
  <si>
    <t>Установка металлических калиток шириной 1000 мм и высотой 2000 мм с заполнением вертикальным металлическим профилем с полимерным покрытием зеленого цвета</t>
  </si>
  <si>
    <t>Установка металлических оцинкованных опорных столбов 60х60 мм высотой 2200 мм с полимерным</t>
  </si>
  <si>
    <t>Установка металлических оцинкованных панелей шириной 3000 мм и высотой 2130 мм с полимерным</t>
  </si>
  <si>
    <t>Установка металлических оцинкованных панелей шириной 2500 мм и высотой 2130 мм с полимерным покрытием зеленого цвета, фирмы ОАО«Солнечногорский завод металлических</t>
  </si>
  <si>
    <t>Ограждение</t>
  </si>
  <si>
    <t>Обмазка битумной мастикой</t>
  </si>
  <si>
    <t>Устройство бетонной подготовки</t>
  </si>
  <si>
    <t>Арматура Ш12 (А400)</t>
  </si>
  <si>
    <t>Устройство монолитой железобетонной фундаментой плиты из бетона класса В25; F200; W6</t>
  </si>
  <si>
    <t>Фундаментая плита</t>
  </si>
  <si>
    <t>Лишний грунт</t>
  </si>
  <si>
    <t>Обратая засыпка грунтом</t>
  </si>
  <si>
    <t>Уплотение грунта основания</t>
  </si>
  <si>
    <t>Доработка вручную</t>
  </si>
  <si>
    <t>Разработка грунта в котловане</t>
  </si>
  <si>
    <t>Земляные работы</t>
  </si>
  <si>
    <t>Фундаментая плита наружной установки под воздухосборник и к-трессоры</t>
  </si>
  <si>
    <t>Установка , сборка и разборка инвертарных лесов</t>
  </si>
  <si>
    <t>эмаль ПФ-115</t>
  </si>
  <si>
    <t>грунтовка ГФ-021</t>
  </si>
  <si>
    <t>Покраска металлоконструкций эмалью</t>
  </si>
  <si>
    <t>Очистка металлоконструкций от пыли,</t>
  </si>
  <si>
    <t>Раствор цементо-песчаный М50</t>
  </si>
  <si>
    <t>Пробивка проема</t>
  </si>
  <si>
    <t>Металлоконструкции для обрамления проёма</t>
  </si>
  <si>
    <t>Пробивка ниш в существующей кирпичной стене для устройства проема размером 4,0х1,5h м</t>
  </si>
  <si>
    <t>Устройство отверстия под жалюзийные решетки в осях 33/А1-А2</t>
  </si>
  <si>
    <t>Покраска снаруже здания</t>
  </si>
  <si>
    <t>Покраска внутри здания</t>
  </si>
  <si>
    <t>Грунтовка раствором</t>
  </si>
  <si>
    <t>Шпаклевка</t>
  </si>
  <si>
    <t>Штукатурка</t>
  </si>
  <si>
    <r>
      <t>м</t>
    </r>
    <r>
      <rPr>
        <sz val="12"/>
        <color theme="1"/>
        <rFont val="Calibri"/>
        <family val="2"/>
        <charset val="204"/>
      </rPr>
      <t>³</t>
    </r>
  </si>
  <si>
    <t>Отделка оконного проема</t>
  </si>
  <si>
    <t>Анкер-шп/млька HST M16х140/25</t>
  </si>
  <si>
    <t>Шайба 16</t>
  </si>
  <si>
    <t>Гайка М16</t>
  </si>
  <si>
    <t>Шпилька М16, l=350</t>
  </si>
  <si>
    <t>Лист 10х250, l700</t>
  </si>
  <si>
    <t>Арматура .8 АIII (А400), l=0,7 м</t>
  </si>
  <si>
    <t>Расход раствора М75</t>
  </si>
  <si>
    <t>Заделка оконного проема кирпичем</t>
  </si>
  <si>
    <t>Демонтаж существующих оконных блоков из ПВХ-профилей</t>
  </si>
  <si>
    <t>Оконный проем в осях А/32-33 на отм. +7,600</t>
  </si>
  <si>
    <t>Устройство стен потолков к-трессорной(Монтаж стеновых, кровельных сэндвич-панелей)</t>
  </si>
  <si>
    <t>Крепление фасонных элементов самонарезающими винтами .4,2х19</t>
  </si>
  <si>
    <t>Устройство фасонных элементов</t>
  </si>
  <si>
    <t>Заделка швов мин. ватой</t>
  </si>
  <si>
    <t>Крепление фасонных элементов самонарезающими винтами .4,2х32</t>
  </si>
  <si>
    <t>Крепление фасонных элементов</t>
  </si>
  <si>
    <t>Устройство покрытия(Монтаж кровельных сэндвич-панелей)</t>
  </si>
  <si>
    <t>Установка металлической жалюжийной решетки ЖР-1 массой до 0,1 т</t>
  </si>
  <si>
    <t>Установка внутренней металлической противопожарной однопольной двери для проёма 1000х2400(h)</t>
  </si>
  <si>
    <t>Монтаж стеновых сэндвич-панелей с минераловатым утеплителем толщиной 100 мм с к-тлектующими</t>
  </si>
  <si>
    <t>Крепление мк с помощью болтов М16</t>
  </si>
  <si>
    <t>Крепление мк с помощью анкер шпильки HSТ М12/115 мм фирмы Hilti</t>
  </si>
  <si>
    <t>Устройство эмали ПФ 115 в 2 слоя</t>
  </si>
  <si>
    <t>Устройство грунтовки ГФ-021 в 1 слой</t>
  </si>
  <si>
    <t>Окраска металлоконструкций</t>
  </si>
  <si>
    <t>уголки стальные равнополочные 75х6</t>
  </si>
  <si>
    <t>уголки стальные равнополочные 100х7</t>
  </si>
  <si>
    <t>уголки стальные равнополочные 100х10</t>
  </si>
  <si>
    <t>листовая сталь толщ. 12 мм марки С245</t>
  </si>
  <si>
    <t>трубы квадратого 100х4 сечения С245</t>
  </si>
  <si>
    <t>Листовая сталь толщ. 4 мм марки С245</t>
  </si>
  <si>
    <t>Профиль из гнутого швеллера 24 С245</t>
  </si>
  <si>
    <t>трубы квадратого 100х4 сечения С245 т 0,188</t>
  </si>
  <si>
    <t>Листовая сталь толщ. 8 мм марки С245</t>
  </si>
  <si>
    <t>Двутавр 20 Б1 из стали марки С245</t>
  </si>
  <si>
    <t>Листовая сталь толщ. 12 мм марки С245</t>
  </si>
  <si>
    <t>Листовая сталь толщ. 8 мм</t>
  </si>
  <si>
    <t xml:space="preserve">Труба квадратого сечения 120х4 из сталь толщ. 8 мм
</t>
  </si>
  <si>
    <t>Устройство металлического каркаса</t>
  </si>
  <si>
    <t>Устройство металлического каркаса помещения к-трессорной</t>
  </si>
  <si>
    <t>130-23-АС4 Архитектурно-строительные решения</t>
  </si>
  <si>
    <t>ШЕЛЛРОКК</t>
  </si>
  <si>
    <t>1.11</t>
  </si>
  <si>
    <t>Держатель оцинкованный односторонний D=20 под крепёж М6</t>
  </si>
  <si>
    <t>Аксессуары (расходные материалы, крепеж, гофра, прочее) на 1 м кабеля</t>
  </si>
  <si>
    <t>Блок аварийного питания EM-Recovery 300Вт IP65</t>
  </si>
  <si>
    <t>Светильник светодиодный Olymp 2.0 60град. 250Вт 5000К IP65 промышленный VARTON</t>
  </si>
  <si>
    <t>Панель противопожарных устройств</t>
  </si>
  <si>
    <t>130-23-ЭО1 Электрическое освещение</t>
  </si>
  <si>
    <t>1.10</t>
  </si>
  <si>
    <t>130-23-УА1 Устройства автоматики</t>
  </si>
  <si>
    <t>1.9</t>
  </si>
  <si>
    <t>Держатель с защелкой и дюбелем d=20 мм</t>
  </si>
  <si>
    <t>Труба ПЛЛ гибкая гофрированная с протяжкой, не поддерживает горение</t>
  </si>
  <si>
    <t>Кабель витая пара неэкранированный U/UTP 4x2x0,51 кат 5е, материал оболочки LSZH (нг(А)-HF)</t>
  </si>
  <si>
    <t>Коннектор RJ-45 CAT5E не экранированный</t>
  </si>
  <si>
    <t>Муфта вводная dвн=20,4 мм, dнар=20,6 мм, исполнение прямолинейное, вводная резьба 1/2"</t>
  </si>
  <si>
    <t>Шнур ШОС-2SM/2.0 желтый 130202-02793 ССД</t>
  </si>
  <si>
    <t>Удлинитель пассивный на 1 канал. Вход: 1 10/100BaseT(X)/IEEE 802.3at</t>
  </si>
  <si>
    <t>ПО видеонаблюдения Интеллект для интеграции IP-камеры - лицензия на подключение 1 в/к и 1 а/к</t>
  </si>
  <si>
    <t>Коммутатор управляемый, уровень L3, 16 портов PoE 10/100M RJ45</t>
  </si>
  <si>
    <t>Монтажная коробка для IP-камер</t>
  </si>
  <si>
    <t>Кронштейн угловой</t>
  </si>
  <si>
    <t>IP-камера уличая купольная. Разрешение 2 Мп, 1/2.8" Progressive Scan CMOS</t>
  </si>
  <si>
    <t xml:space="preserve">IP-камера уличная цилиндрическая. Разрешение 2 Мп, 1/2.8" Progressive   </t>
  </si>
  <si>
    <t>130-23-СОТ Система охранного телевидения</t>
  </si>
  <si>
    <t>1.8</t>
  </si>
  <si>
    <t>Кабель витая пара неэкранированный U/UTP 4x2x0,51 категория 5е, материал оболочки LSZH (нг(А)-HF)</t>
  </si>
  <si>
    <t xml:space="preserve">Кабель оптический внутриобъектовый огнестойкий, наружная оболочка </t>
  </si>
  <si>
    <t>Винт для соединения крышек лотков</t>
  </si>
  <si>
    <t>Стандартый анкер с болтом М8</t>
  </si>
  <si>
    <t>Консоль легкая осн. 100 мм</t>
  </si>
  <si>
    <t>Легкая консоль потолочная DS основание 300 мм</t>
  </si>
  <si>
    <t>Ответвитель DPT T-образный горизонтальный 300х50</t>
  </si>
  <si>
    <t>Угол горизонтальный 90° 100х50 мм в к-тлекте с крепежными элементами</t>
  </si>
  <si>
    <t>Угол CS 90 вертикальный внутренний 90° 300х50</t>
  </si>
  <si>
    <t>Крышка на лоток с заземлением, основание 100 мм, L=3 м, толщина 0,6 мм</t>
  </si>
  <si>
    <t>Перегородка SEP для лотка, высота 50 мм, L=3 м</t>
  </si>
  <si>
    <t>Лоток перфорированный 100х50х3000</t>
  </si>
  <si>
    <t>Лоток перфорированный 300х50х3000</t>
  </si>
  <si>
    <t>Саморез 3.5х50мм с дюбелем F6 CM06541 DKC</t>
  </si>
  <si>
    <t>Заглушка для кабель-канала 80x40 торцевая LАN In-liner 00871 DKC</t>
  </si>
  <si>
    <t>Угол плоский Т-образный 80x40 NTAN IN-Liner 01756 DKC</t>
  </si>
  <si>
    <t>Накладка на стык 80 GAN In-liner 00886 DKC</t>
  </si>
  <si>
    <t>Накладка SGAN 40 на стык профиля 00823 DKC</t>
  </si>
  <si>
    <t>Рамка-суппорт под 2 модуля PDA-DN 80 10043 DKC</t>
  </si>
  <si>
    <t>Угол 80x40мм внешний изменяемый 70-120 градусов 01708 DKC</t>
  </si>
  <si>
    <t>Угол внутренний изменяемый 80x40 70-120 градусов NIAV IN-Liner 01724 DKC</t>
  </si>
  <si>
    <t>Разделитель SEP-N 40 09514 DKC</t>
  </si>
  <si>
    <t>Кабель-канал 80x40 белый TA-G IN-Liner 01781 DKC</t>
  </si>
  <si>
    <t>Шнур (патч-корд) оптический, SM 9/125 мкм, дуплекс, LC-ST, 3 м</t>
  </si>
  <si>
    <t>Патч-корд U/UTP cat. 5e, внешняя оболочка LSZH, 4 пары, RJ45-RJ45, длина 3 м, серый</t>
  </si>
  <si>
    <t>Патч-корд U/UTP cat. 5e, внешняя оболочка LSZH, 4 пары, RJ45-RJ45, длина 1 м, серый</t>
  </si>
  <si>
    <t>Шнур (патч-корд) оптический, SM 9/125 мкм, дуплекс, LC-LC, 3 м</t>
  </si>
  <si>
    <t xml:space="preserve">Точка доступа (радиомодуль беспроводной), мощность передатчика до 20 дБм, </t>
  </si>
  <si>
    <t>Розетка с заземлением на DIN-рейку, Iном 16А, Uном 250 В, IP20</t>
  </si>
  <si>
    <t>Вставка RJ-45 (8P8C), кат 5e, 110 IDC, монтаж инструментом NE-TOOL, белая</t>
  </si>
  <si>
    <t xml:space="preserve">Корпус настенной розетки к-тьютерной для 1 вставки </t>
  </si>
  <si>
    <t xml:space="preserve">Розетка к-тьютерная RJ-45 настенная, IP66, с откидной крышкой </t>
  </si>
  <si>
    <t>Розетка к-тьютерная RJ-45 серии "Viva", установка в кабель-каналы, кат 5е</t>
  </si>
  <si>
    <t xml:space="preserve">Автоматический выключатель 2Р, Iном 16 А, хар. С </t>
  </si>
  <si>
    <t xml:space="preserve">Автоматический выключатель 2Р, Iном 10 А, хар. С </t>
  </si>
  <si>
    <t>Блок розеток горизонтальный  8 розеток C13, с LED выключателем, 1U, IP20,</t>
  </si>
  <si>
    <t>Кабельный органайзер пластиковый с крышкой, глубина 53 мм, 19", 1U</t>
  </si>
  <si>
    <t>Вертикальный кабельный органайзер для шкафов 42U, с крышками</t>
  </si>
  <si>
    <t>Источник бесперебойного питания однофазный вход/выход, 1000 ВА/800 Вт</t>
  </si>
  <si>
    <t>Источник бесперебойного питания однофазный вход/выход, 2200 ВА/1980 Вт</t>
  </si>
  <si>
    <t>Коммутатор управляемый, уровень L3, 48 портов 1 Гбит/с, 4 порта SFP+, питание по Ethernet (PoE)</t>
  </si>
  <si>
    <t>Патч-панель 19", 1U, 24 порта RJ-45, категория 5e, Dual IDC, RоHS, цвет черный</t>
  </si>
  <si>
    <t>Оптический адаптер (проходной соединитель) LC-LC duplex, SM</t>
  </si>
  <si>
    <t>Пигтейл с коннектором LC/UPC, 9/125 (SM), LSZH, 1,5 м</t>
  </si>
  <si>
    <t xml:space="preserve">Оптический кросс-бокс стационарный 19", 1U, 32 порта, адаптеры SC/2xLC. </t>
  </si>
  <si>
    <t>Полка/ящик для документов с замком, 2U, 483х88х460 мм, цвет черный</t>
  </si>
  <si>
    <t>Панель с щеточным кабельным вводом в пол/потолок, 65х293 мм, цвет черный</t>
  </si>
  <si>
    <t>Шкаф настенный 19", 42U, 600х2055x800 мм, передняя стеклянная дверь с  перфорацией по бокам</t>
  </si>
  <si>
    <t>Шкаф настенный 19", 15U, 600х775x600 мм, стеклянная дверь с перфорацией, цвет черный. IP20</t>
  </si>
  <si>
    <t>130-23-СКС Структурированная кабельная сеть</t>
  </si>
  <si>
    <t>1.7</t>
  </si>
  <si>
    <t xml:space="preserve">Дренажный трубопровод из труб PPRC </t>
  </si>
  <si>
    <t>Огнезащитое комбинированное покрытие воздуховодов EI 60 δ=5 мм</t>
  </si>
  <si>
    <t>Воздуховод из черной стали б=1,2 мм 800х500</t>
  </si>
  <si>
    <t>Фасонные детали воздуховодов из черной стали  800х600, 800х500, Ø800</t>
  </si>
  <si>
    <t>Зонт вентиляционный 800х500</t>
  </si>
  <si>
    <t>Декоративная решетка</t>
  </si>
  <si>
    <t>Гибкая вставка термостойкая ф800</t>
  </si>
  <si>
    <t>Клапан противопожарный универсальный нормально закрытый ф800</t>
  </si>
  <si>
    <t>Клапан противопожарный универсальный нормально закрытый 800х600</t>
  </si>
  <si>
    <t>Вентилятор дымоудаления осевой: L=18000м³, Р=600Па</t>
  </si>
  <si>
    <t>Система ДУ1</t>
  </si>
  <si>
    <t>Воздуховод из черной стали б=1,2 мм Ø500, 600х400</t>
  </si>
  <si>
    <t>Фасонные детали воздуховодов из черной стали  Ø500, 600х400</t>
  </si>
  <si>
    <t>Решетка наружная</t>
  </si>
  <si>
    <t xml:space="preserve">Защитое ограждение </t>
  </si>
  <si>
    <t xml:space="preserve">Гибкая вставка </t>
  </si>
  <si>
    <t>Клапан противопожарный универсальный нормально закрытый ф500</t>
  </si>
  <si>
    <t>Клапан противопожарный универсальный нормально закрытый 600x400</t>
  </si>
  <si>
    <t xml:space="preserve">Вентилятор осевой: L=12600м³, Р=500Па </t>
  </si>
  <si>
    <t>Система ПД1</t>
  </si>
  <si>
    <t>Прокладка воздуховодов из чёрной и оцинкованой стали</t>
  </si>
  <si>
    <t>Монтаж клапанов противопожарных</t>
  </si>
  <si>
    <t>Монтаж противодымных систем ПД1, ДУ1</t>
  </si>
  <si>
    <t>Фасонные изделия  Ø250, Ø200, Ø160, Ø125 б=0,5мм</t>
  </si>
  <si>
    <t>Воздуховод  Ø250, Ø200, Ø160, Ø125 б=0,5мм</t>
  </si>
  <si>
    <t>Зонт вентиляционный</t>
  </si>
  <si>
    <t>Диффузор вытяжной</t>
  </si>
  <si>
    <t>Канальный шумоглушитель</t>
  </si>
  <si>
    <t xml:space="preserve">Канальный вентилятор: L=910м³, Р=180Па </t>
  </si>
  <si>
    <t>Система В5</t>
  </si>
  <si>
    <t xml:space="preserve">Канальный вентилятор: L=1200м³, Р=210Па </t>
  </si>
  <si>
    <t>Система В4</t>
  </si>
  <si>
    <t xml:space="preserve">Канальный вентилятор: L=980м³, Р=200Па </t>
  </si>
  <si>
    <t>Система В3</t>
  </si>
  <si>
    <t>Фасонные изделия  Ø125 б=0,5мм</t>
  </si>
  <si>
    <t>Воздуховод  Ø125 б=0,5мм</t>
  </si>
  <si>
    <t>Клапан обратый ф160</t>
  </si>
  <si>
    <t>Канальный вентилятор: L=300м³, Р=150Па</t>
  </si>
  <si>
    <t>Фасонные изделия  Ø200, Ø160 б=0,5мм</t>
  </si>
  <si>
    <t>Воздуховод  Ø200, Ø160 б=0,5мм</t>
  </si>
  <si>
    <t>Канальный вентилятор: L=580м³, Р=160Па</t>
  </si>
  <si>
    <t>Решетка вентиляционная</t>
  </si>
  <si>
    <t>Диффузор приточный</t>
  </si>
  <si>
    <t xml:space="preserve">Узел терморегулирования </t>
  </si>
  <si>
    <t xml:space="preserve">Вставка гибкая </t>
  </si>
  <si>
    <t>Канальный вентилятор: L=4025м³/ч, Р=300Па</t>
  </si>
  <si>
    <t xml:space="preserve">Воздухонагреватель водяной </t>
  </si>
  <si>
    <t>Канальный фильтр</t>
  </si>
  <si>
    <t>13х20</t>
  </si>
  <si>
    <t>13х25</t>
  </si>
  <si>
    <t>13х32</t>
  </si>
  <si>
    <t>13х40</t>
  </si>
  <si>
    <t>13х50</t>
  </si>
  <si>
    <t>13х63</t>
  </si>
  <si>
    <t>13х76</t>
  </si>
  <si>
    <t>Изоляция d=13мм Трубки ТЕПЛОФЛЕКС</t>
  </si>
  <si>
    <t>Гильза стальная</t>
  </si>
  <si>
    <t>Труба полипропиленовая PN25</t>
  </si>
  <si>
    <t>Труба стальная ВГП Ø15</t>
  </si>
  <si>
    <t>Труба стальная ВГП Ø20</t>
  </si>
  <si>
    <t>Труба стальная ВГПØ25</t>
  </si>
  <si>
    <t>Труба стальная ВГП Ø32</t>
  </si>
  <si>
    <t>Труба стальная ВГП Ø40</t>
  </si>
  <si>
    <t>Труба стальная ВГП Ø50</t>
  </si>
  <si>
    <t>Труба стальная э/св Ø76х4</t>
  </si>
  <si>
    <t>Кран шаровый фланцевый Ду=65мм КШ.Ц.Ф LD полнопроходной</t>
  </si>
  <si>
    <t>Кран шаровый муфтовый Ду=20мм LD Pride, полнопроходной</t>
  </si>
  <si>
    <t>Кран шаровый муфтовый Ду=15мм LD Pride, полнопроходной</t>
  </si>
  <si>
    <t>к-тлект для бокового подключения радиатора (термостатический клапан прямой ф15, вентиль на обратую подводку запорный прямой ф15, термостатический элемент 8-32С)</t>
  </si>
  <si>
    <t>Монтажный присоединительный к-тлект 1/2" и к-тлект креплений</t>
  </si>
  <si>
    <t>BILUX RT500/8</t>
  </si>
  <si>
    <t>BILUX RT500/10</t>
  </si>
  <si>
    <t>BILUX RT500/12</t>
  </si>
  <si>
    <t>BILUX RT500/14</t>
  </si>
  <si>
    <t>Радиатор секционный биметаллический высотой 500 мм с кронштейнами и к-тлектом крепления</t>
  </si>
  <si>
    <t>Фильтр-грязевик</t>
  </si>
  <si>
    <t xml:space="preserve">Насос циркуляционный </t>
  </si>
  <si>
    <t>Прокладка трубопроводов отопления в изоляции</t>
  </si>
  <si>
    <t>Монтаж отопительных приборов в к-тлекте с запорно-регулирующей арматурой</t>
  </si>
  <si>
    <t>130-23-ОВ1 Отопление, вентиляция и кондиционирование АБК</t>
  </si>
  <si>
    <t>1.6</t>
  </si>
  <si>
    <t>Кабельная продукция</t>
  </si>
  <si>
    <t>Эмаль КО-8101 (Грунтовка ГФ-021 выдерживает максимальную температуру на поверхности до 60С)</t>
  </si>
  <si>
    <t>50х89</t>
  </si>
  <si>
    <t>Изоляция CUTWOOL®CL-Protect толщ. 50мм</t>
  </si>
  <si>
    <t>Труба стальная электросварная ф89х4,0</t>
  </si>
  <si>
    <t>Гибкие вставки фланцевые Ду50 Ру 10/16 пр-ва Китай</t>
  </si>
  <si>
    <t>Обвязка приточных установок</t>
  </si>
  <si>
    <t>Сильфонная подводка Ду32 L=500мм</t>
  </si>
  <si>
    <t>Кран шаровый муфтовый Ду=40мм LD Pride, полнопроходной</t>
  </si>
  <si>
    <t>Обвязка тепловых завес</t>
  </si>
  <si>
    <t>Прокладка трубопроводов теплоснабжения</t>
  </si>
  <si>
    <t>Завеса воздушная У1-У4,У9-У16</t>
  </si>
  <si>
    <t>Завеса воздушная У5-У8</t>
  </si>
  <si>
    <t>Теплоснабжение</t>
  </si>
  <si>
    <t>Монтаж воздушно-тепловых завес</t>
  </si>
  <si>
    <t>Фасонные изделия из оц. Стали круглого сечения толщ. 0,7мм</t>
  </si>
  <si>
    <t>ф500</t>
  </si>
  <si>
    <t>Воздуховод из оц. Стали круглого сечения толщ. 0,7мм</t>
  </si>
  <si>
    <t>Шумоглушитель ф500 L=900мм</t>
  </si>
  <si>
    <t>Монтаж шумоглушителей</t>
  </si>
  <si>
    <t>Соединительный патрубок 0 град. Ф500</t>
  </si>
  <si>
    <t>Средство для предварительного запыления ПолиПреко (5кг)</t>
  </si>
  <si>
    <t>Решетка вытяжная</t>
  </si>
  <si>
    <t>Решетка напорная</t>
  </si>
  <si>
    <t>Блок фильтра предварительной очистки MDV</t>
  </si>
  <si>
    <t>Вентилятор радиальный в шумопоглощающем кожухе</t>
  </si>
  <si>
    <t>Фильтр самоочищающийся с теплоизоляцией, пульт слева</t>
  </si>
  <si>
    <t>Фильтрационные установки</t>
  </si>
  <si>
    <t>Монтаж фильтрационных агрегатов</t>
  </si>
  <si>
    <t>Сетка металлическая , ячейкой 10х10мм</t>
  </si>
  <si>
    <t>Маты базальтовые кашированные алюминиевой фольгой ROCKWOOL Техмат толщ. 50мм</t>
  </si>
  <si>
    <t>Фасонные изделия из оц. Стали прямоугольного сечения толщ. 1мм</t>
  </si>
  <si>
    <t>1000х500</t>
  </si>
  <si>
    <t>Воздуховод из оц. Стали прямоугольного сечения толщ. 1мм</t>
  </si>
  <si>
    <t>Фасонные изделия из оц. Стали прямоугольного сечения толщ. 0,7мм</t>
  </si>
  <si>
    <t>800х500</t>
  </si>
  <si>
    <t>Воздуховод из оц. Стали прямоугольного сечения толщ. 0,7мм</t>
  </si>
  <si>
    <t>Решетка наружная металлическая 1000х500</t>
  </si>
  <si>
    <t>П7В5</t>
  </si>
  <si>
    <r>
      <t>м</t>
    </r>
    <r>
      <rPr>
        <sz val="10"/>
        <rFont val="Calibri"/>
        <family val="2"/>
        <charset val="204"/>
      </rPr>
      <t>²</t>
    </r>
  </si>
  <si>
    <t>Сетка металлическая , ячейкой 20х20мм</t>
  </si>
  <si>
    <t>1300х1000</t>
  </si>
  <si>
    <t>Фасонные изделия из оц. Стали круглого сечения толщ. 1мм</t>
  </si>
  <si>
    <t>ф1250</t>
  </si>
  <si>
    <t>ф900</t>
  </si>
  <si>
    <t>Воздуховод из оц. Стали круглого сечения толщ. 1мм</t>
  </si>
  <si>
    <t>ф800</t>
  </si>
  <si>
    <t>ф710</t>
  </si>
  <si>
    <t>ф630</t>
  </si>
  <si>
    <t>Фасонные изделия круглого сечения толщ. б=0,5мм</t>
  </si>
  <si>
    <t>ф125</t>
  </si>
  <si>
    <t>Воздуховоды круглого сечения толщ. б=0,5мм</t>
  </si>
  <si>
    <t>Дроссель-клапан круглый ф630</t>
  </si>
  <si>
    <t>Дроссель-клапан круглый ф125</t>
  </si>
  <si>
    <t>Решетка однорядная нерегулируемая 150х150</t>
  </si>
  <si>
    <t>В4</t>
  </si>
  <si>
    <t>ф160</t>
  </si>
  <si>
    <t>Дроссель-клапан круглый ф160</t>
  </si>
  <si>
    <t>Решетка однорядная нерегулируемая 200х200</t>
  </si>
  <si>
    <t>В3</t>
  </si>
  <si>
    <t>1200х800</t>
  </si>
  <si>
    <t>Дроссель-клапан круглый ф500</t>
  </si>
  <si>
    <t>В2</t>
  </si>
  <si>
    <t>В1</t>
  </si>
  <si>
    <t>1300х800</t>
  </si>
  <si>
    <t>ф1000</t>
  </si>
  <si>
    <t>Диффузор вихревой ф500</t>
  </si>
  <si>
    <t>Решетка однорядная регулируемая 150х150</t>
  </si>
  <si>
    <t>Огнезадерживающий клапан НО ф1000, ЕI90 220В</t>
  </si>
  <si>
    <t>П6</t>
  </si>
  <si>
    <t>П5</t>
  </si>
  <si>
    <t>П4</t>
  </si>
  <si>
    <t>ф560</t>
  </si>
  <si>
    <t>Решетка однорядная регулируемая 200х200</t>
  </si>
  <si>
    <t>П3</t>
  </si>
  <si>
    <t>1800х700</t>
  </si>
  <si>
    <t>800х800</t>
  </si>
  <si>
    <t>ф1120</t>
  </si>
  <si>
    <t>Решетка наружная металлическая 800х800</t>
  </si>
  <si>
    <t>Огнезадерживающий клапан НО 800х800, ЕI90 220В</t>
  </si>
  <si>
    <t>Огнезадерживающий клапан НО ф1400, ЕI90 220В</t>
  </si>
  <si>
    <t>П2</t>
  </si>
  <si>
    <t>П1</t>
  </si>
  <si>
    <t>Материалы</t>
  </si>
  <si>
    <t>Монтаж клапанов огнезадерживающих</t>
  </si>
  <si>
    <t>Монтаж воздухораспределителей</t>
  </si>
  <si>
    <t xml:space="preserve">Преобразователь частоты </t>
  </si>
  <si>
    <t xml:space="preserve">Автоматика  </t>
  </si>
  <si>
    <t xml:space="preserve">Стакан монтажный  </t>
  </si>
  <si>
    <t xml:space="preserve">Вентилятор </t>
  </si>
  <si>
    <t>В3, В4</t>
  </si>
  <si>
    <t xml:space="preserve">Автоматика </t>
  </si>
  <si>
    <t>В1, В2</t>
  </si>
  <si>
    <t>Установка приточно-вытяжная П7В5</t>
  </si>
  <si>
    <t xml:space="preserve">Установка приточная П6 </t>
  </si>
  <si>
    <t>Установка приточная П5</t>
  </si>
  <si>
    <t xml:space="preserve">Установка приточная П4 </t>
  </si>
  <si>
    <t xml:space="preserve">Установка приточная П3 </t>
  </si>
  <si>
    <t xml:space="preserve">Установка приточная П2 </t>
  </si>
  <si>
    <t xml:space="preserve">Установка приточная П1 </t>
  </si>
  <si>
    <t>Монтаж вытяжных и приточно-вытяжных систем</t>
  </si>
  <si>
    <t>2 выполнения у техзаказчика по 5 экз.</t>
  </si>
  <si>
    <t xml:space="preserve">130-23-ОВ2 Отопление и вентиляция </t>
  </si>
  <si>
    <t>1.5</t>
  </si>
  <si>
    <t>Пуско-наладочные работы, приемо-сдаточные работы</t>
  </si>
  <si>
    <t>Саморез с пресс-шайбой 4.2х32</t>
  </si>
  <si>
    <t>Металлический дюбель для газобетона 6х32</t>
  </si>
  <si>
    <t>Скоба металлическая однолапковая Д20</t>
  </si>
  <si>
    <t>Труба гофрированная ПВХ легкая серая D20</t>
  </si>
  <si>
    <t xml:space="preserve">Металлорукав МПГ20 в оболочке </t>
  </si>
  <si>
    <t>Кабель огнестойкий</t>
  </si>
  <si>
    <t>Миниканал 25х17 TMC</t>
  </si>
  <si>
    <t>Винт для электрического соединения М5х8</t>
  </si>
  <si>
    <t xml:space="preserve">Пластина для заземления PTCE </t>
  </si>
  <si>
    <t>Пластина крепежная GTO H50</t>
  </si>
  <si>
    <t>Легкая консоль DW основание 100</t>
  </si>
  <si>
    <t>Легкая консоль потолочная DS основание 100</t>
  </si>
  <si>
    <t>Угол CS 90 вертикальный внутренний 90° 100х50</t>
  </si>
  <si>
    <t>Угол CPO 90 горизонтальный 90° 100х50</t>
  </si>
  <si>
    <t>Крышка с заземлением на лоток основание 100 L3000</t>
  </si>
  <si>
    <t>Перегородка для лотка</t>
  </si>
  <si>
    <t>Блок питания</t>
  </si>
  <si>
    <t>Коммутатор сетевой гигабитый 6 портовый</t>
  </si>
  <si>
    <t>Преобразователь интерфейса</t>
  </si>
  <si>
    <t>Расширитель адресный</t>
  </si>
  <si>
    <t>Модуль подключения нагрузки</t>
  </si>
  <si>
    <t>Полка 19" перфорированная консольная 1U</t>
  </si>
  <si>
    <t>Оповещатель охранно-пожарный звуковой</t>
  </si>
  <si>
    <t>Оповещатель охранно-пожарный световой (табло)</t>
  </si>
  <si>
    <t>Устройство коммутационное</t>
  </si>
  <si>
    <t>Патч-корд волоконно-оптический LC/UPC-LC/UPC 1 м</t>
  </si>
  <si>
    <t>Патч-корд волоконно-оптический LC/UPC-LC/UPC 50 м</t>
  </si>
  <si>
    <t>Преобразователь интерфейсов</t>
  </si>
  <si>
    <t>Блок разветвительно-изолирующий</t>
  </si>
  <si>
    <t>Извещатель пожарный ручной адресный</t>
  </si>
  <si>
    <t>Извещатель пожарный линейный однопозиционный адресный</t>
  </si>
  <si>
    <t>Извещатель пожарный дымовой оптико-электронный аналого-адресный</t>
  </si>
  <si>
    <t>Блок контрольно-пусковой</t>
  </si>
  <si>
    <t>Контроллер двухпроводной линиии связи</t>
  </si>
  <si>
    <t>Пульт контроля и управления</t>
  </si>
  <si>
    <t>Аккумулятор 12 В, 17 А/ч</t>
  </si>
  <si>
    <t>Прибор приемно-контрольный и управления пожарный</t>
  </si>
  <si>
    <t>Шкаф металлический с монтажной платой</t>
  </si>
  <si>
    <t>Монтажный к-тлект</t>
  </si>
  <si>
    <t>Шкаф пожарной сигнализации</t>
  </si>
  <si>
    <t>Сервер "Орион Про"</t>
  </si>
  <si>
    <t>130-23-ПС Пожарная сигнализация</t>
  </si>
  <si>
    <t>1.4</t>
  </si>
  <si>
    <t>Монтаж вент клапана DN110 для невентилируемых канализационных стояков</t>
  </si>
  <si>
    <t>Монтаж манжета гафрированного для подключения унитаза DN110</t>
  </si>
  <si>
    <t>Монтаж гильзы из трубы ст Ø325×5,0 L=0,5м.</t>
  </si>
  <si>
    <t>Монтаж к-тлекта лотков b=160 мм с трапоприямками</t>
  </si>
  <si>
    <t>Монтаж трапа Ду50(без перехода) с горизонтальным отводом и сухим сифоном HL310NPr</t>
  </si>
  <si>
    <t>Монтаж трапа Ду50/100 с вертикальным отводом и сухим сифоном HL310NPr</t>
  </si>
  <si>
    <t>Монтаж муфты противопожарной ОГРАКС п/м-50</t>
  </si>
  <si>
    <t>Монтаж муфты противопожарной ОГРАКС п/м-110</t>
  </si>
  <si>
    <t>Монтаж лючка с пробкой из ПП и крышкой для скрытой проводки канализационных магистралей DN110 HL98</t>
  </si>
  <si>
    <t>Монтаж душевого поддона мелкого 800×800 в к-тлекте с сифоном XD-2101-800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</si>
  <si>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</si>
  <si>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Монтаж умывальника фарфорового с сифоном и смесителем Универсал Катунь, керамика, 50 см, цвет белый</t>
  </si>
  <si>
    <t>Монтаж крестовины 110×110 45˚</t>
  </si>
  <si>
    <t>Монтаж тройника 110×50 45˚</t>
  </si>
  <si>
    <t>Монтаж тройника 110×110 45˚</t>
  </si>
  <si>
    <t>Монтаж тройника 50×50 88˚</t>
  </si>
  <si>
    <t>Монтаж тройника 110×50 88˚</t>
  </si>
  <si>
    <t>Монтаж тройника 110×110 88˚</t>
  </si>
  <si>
    <t xml:space="preserve">Монтаж отвода 50 45˚ </t>
  </si>
  <si>
    <t>Монтаж отвода 110 45˚</t>
  </si>
  <si>
    <t>Монтаж отвода 50</t>
  </si>
  <si>
    <t>Монтаж отвода 110</t>
  </si>
  <si>
    <t>Монтаж ревизии Р 110К-РР-В</t>
  </si>
  <si>
    <t>Монтаж трубы ТК 50-РР-В</t>
  </si>
  <si>
    <t>Монтаж трубы ТК 110-РР-В</t>
  </si>
  <si>
    <t>сис</t>
  </si>
  <si>
    <t>Бытовая канализация К1</t>
  </si>
  <si>
    <t>Уголок Б-50×50×5</t>
  </si>
  <si>
    <t>Монтаж шпильки резьбовой М10-1000 (L=1000мм.) IRRT 1211000</t>
  </si>
  <si>
    <r>
      <t>Монтаж металлического хомута высокой нагрузки с резин. профилем и гайкой 2" (59-66) (для трубы Ø57×3)</t>
    </r>
    <r>
      <rPr>
        <sz val="10"/>
        <rFont val="Arial"/>
        <family val="2"/>
        <charset val="204"/>
      </rPr>
      <t xml:space="preserve"> IKA 12050</t>
    </r>
  </si>
  <si>
    <r>
      <t>Монтаж металлического хомута высокой нагрузки с резин. профилем и гайкой 4 (108-116) (для трубы Ø108×4)</t>
    </r>
    <r>
      <rPr>
        <sz val="10"/>
        <rFont val="Arial"/>
        <family val="2"/>
        <charset val="204"/>
      </rPr>
      <t xml:space="preserve"> IKA 12100 </t>
    </r>
  </si>
  <si>
    <t>Монтаж крана шарового латунного наружн. Резьба, DN 15 E</t>
  </si>
  <si>
    <t>Огнетушитель углекислотый 2,9л. Масса заряда до 2кг. ОУ-2 (10122 я) ООО "Ярпожинвест"</t>
  </si>
  <si>
    <t>Рукав пожарный напорный "Универсал" для пожарного крана в сборе сголовками Ру 1,0 L=20м. Ду 50мм.</t>
  </si>
  <si>
    <r>
      <t>Ствол пожарный ручной Ø16 ГС-50</t>
    </r>
    <r>
      <rPr>
        <sz val="10"/>
        <rFont val="Arial"/>
        <family val="2"/>
        <charset val="204"/>
      </rPr>
      <t xml:space="preserve"> ГОСТ 9923-80</t>
    </r>
  </si>
  <si>
    <t>Монтаж головки цапковой Ру 1,2 Мпа Ду 50мм. ГОСТ 28352-89</t>
  </si>
  <si>
    <r>
      <t>Монтаж клапана чугунного углового 125˚ с муфтой и контрагайкой Ру 1,0 Мпа Ду=50мм.</t>
    </r>
    <r>
      <rPr>
        <sz val="10"/>
        <rFont val="Arial"/>
        <family val="2"/>
        <charset val="204"/>
      </rPr>
      <t xml:space="preserve"> РПТК 50</t>
    </r>
  </si>
  <si>
    <t>Монтаж пожарного шкафа ШП-К-0 320 НЗК</t>
  </si>
  <si>
    <t>Монтаж задвижки с обрезин. клином серии KR, Ду 100 мм, Ру 16 в комл. С фланцами, прокладками, крепежом). АДЛ</t>
  </si>
  <si>
    <r>
      <t>Монтаж трубы стальной электросварной прямошовной Ø57×3 ГОСТ 10704-91</t>
    </r>
    <r>
      <rPr>
        <sz val="10"/>
        <rFont val="Arial"/>
        <family val="2"/>
        <charset val="204"/>
      </rPr>
      <t xml:space="preserve"> с окраской 2 раза</t>
    </r>
  </si>
  <si>
    <r>
      <t>Монтаж трубы стальной электросварной прямошовной Ø108×4 ГОСТ 10704-91</t>
    </r>
    <r>
      <rPr>
        <sz val="10"/>
        <rFont val="Arial"/>
        <family val="2"/>
        <charset val="204"/>
      </rPr>
      <t xml:space="preserve"> с окраской 2 раза</t>
    </r>
  </si>
  <si>
    <t>Противопожарный водопровод, В2</t>
  </si>
  <si>
    <t>Монтаж гильз из трубы ст Ø65×4,0 L=0,5м. ГОСТ 10704-91</t>
  </si>
  <si>
    <t>Монтаж гильз из трубы ст Ø40×3,5 L=0,5м. ГОСТ 10704-91</t>
  </si>
  <si>
    <t>Монтаж теплоизоляции из вспененного полиэтилена b=9мм, Д внутр = 28мм. "Energoflex"</t>
  </si>
  <si>
    <t>Монтаж теплоизоляции из вспененного полиэтилена b=9мм, Д внутр = 35мм. "Energoflex"</t>
  </si>
  <si>
    <t>Монтаж теплоизоляции из вспененного полиэтилена b=9мм, Д внутр = 42мм. "Energoflex"</t>
  </si>
  <si>
    <t>Монтаж теплоизоляции из вспененного полиэтилена b=9мм, Д внутр = 48мм. "Energoflex"</t>
  </si>
  <si>
    <t>Монтаж теплоизоляции из вспененного полиэтилена b=9мм, Д внутр = 60мм. "Energoflex"</t>
  </si>
  <si>
    <t>Монтаж шпильки резьбовой М8-1000 (L=1000мм.) IRRT 081000</t>
  </si>
  <si>
    <r>
      <t>Монтаж металлического хомута высокой нагрузки с резин. профилем и гайкой  1" (32-38) (для трубы Ø25)</t>
    </r>
    <r>
      <rPr>
        <sz val="10"/>
        <rFont val="Arial"/>
        <family val="2"/>
        <charset val="204"/>
      </rPr>
      <t xml:space="preserve"> IKA 12025</t>
    </r>
  </si>
  <si>
    <r>
      <t>Монтаж металлического хомута высокой нагрузки с резин. профилем и гайкой 1 1/4" (39-46) (для трубы Ø32)</t>
    </r>
    <r>
      <rPr>
        <sz val="10"/>
        <rFont val="Arial"/>
        <family val="2"/>
        <charset val="204"/>
      </rPr>
      <t xml:space="preserve"> IKA 12032</t>
    </r>
  </si>
  <si>
    <r>
      <t>Монтаж металлического хомута высокой нагрузки с резин. профилем и гайкой 1 1/2" (45-53) (для трубы Ø40)</t>
    </r>
    <r>
      <rPr>
        <sz val="10"/>
        <rFont val="Arial"/>
        <family val="2"/>
        <charset val="204"/>
      </rPr>
      <t xml:space="preserve"> IKA 12040</t>
    </r>
  </si>
  <si>
    <r>
      <t>Монтаж металлического хомута высокой нагрузки с резин. профилем и гайкой 2" (59-66) (для трубы Ø50)</t>
    </r>
    <r>
      <rPr>
        <sz val="10"/>
        <rFont val="Arial"/>
        <family val="2"/>
        <charset val="204"/>
      </rPr>
      <t xml:space="preserve"> IKA 12050</t>
    </r>
  </si>
  <si>
    <t>Монотаж автоматического воздухоотводчика Ду 15мм.</t>
  </si>
  <si>
    <t>Монтаж осевого сильфонного к-тенсатора "Энергия-Аква" Ду32мм с многослойным сильфоном и декоративно-защитым кожухом (присоединение-резьба) 16.032.32/10.2 "Протон-Энергия"</t>
  </si>
  <si>
    <t>Монтаж осевого сильфонного к-тенсатора "Энергия-Аква" Ду50мм с многослойным сильфоном и декоративно-защитым кожухом (присоединение-резьба) 16.050.32/10.2 "Протон-Энергия"</t>
  </si>
  <si>
    <t>Монтаж фитинга полипропиленового с накидной головкой 32×1"</t>
  </si>
  <si>
    <t>Монтаж фитинга полипропиленового с накидной головкой 20×1/2" VALTEC</t>
  </si>
  <si>
    <t>Монтаж фитинга полипропиленового с накидной головкой 25×3/4" VALTEC</t>
  </si>
  <si>
    <t>Монтаж гибкой подводки ВР-ВР в металлической оплетке для воды 1/2" L=0,8м.</t>
  </si>
  <si>
    <t>Монтаж балансировочного клапана dn32 pn16 для горячего водоснабжения марки Alwa-Kambi-4 V1810Y0032 HONEYWELL в к-тлекте с терморегулирующим приводом VA2400B002 для диапазона температур 2…130˚С</t>
  </si>
  <si>
    <t>Монтаж крана шарового углового наружн. Резьба, DN 15 VALTEC VT.392.N.04</t>
  </si>
  <si>
    <t>Монтаж крана шарового латунного наружн. Резьба, DN 15 VALTEC BASE</t>
  </si>
  <si>
    <t>Монтаж крана шарового латунного наружн. Резьба, DN 20 VALTEC BASE</t>
  </si>
  <si>
    <t>Монтаж крана шарового латунного наружн. Резьба, DN 25 VALTEC BASE</t>
  </si>
  <si>
    <t>Монтаж крана шарового латунного наружн. Резьба, DN 32 VALTEC BASE</t>
  </si>
  <si>
    <t>Монтаж крана шарового латунного наружн. Резьба, DN 40 VALTEC BASE</t>
  </si>
  <si>
    <t>Монтаж задвижки с обрезин. клином серии KR, Ду 50 мм, Ру 16 в комл. С фланцами, прокладками, крепежом). АДЛ</t>
  </si>
  <si>
    <t>Трубопровод из полипропиленовой трубы (в к-тлекте с фасонными частями и крепежом) PP-R PN20 Ø20×3,4 VALTEC</t>
  </si>
  <si>
    <t>Трубопровод из полипропиленовой трубы (в к-тлекте с фасонными частями и крепежом) PP-R PN20 Ø25×4,2 VALTEC</t>
  </si>
  <si>
    <t>Трубопровод из полипропиленовой трубы (в к-тлекте с фасонными частями и крепежом) PP-R PN20 Ø32×5,4 VALTEC</t>
  </si>
  <si>
    <t>Трубопровод из стальных водогазопроводных оцинкованных обыкновенных труб. Труба Ц-15×2,8 Ду=15 ГОСТ 3262-75</t>
  </si>
  <si>
    <t>Трубопровод из стальных водогазопроводных оцинкованных обыкновенных труб. Труба Ц-20×2,8 Ду=20 ГОСТ 3262-75</t>
  </si>
  <si>
    <t>Трубопровод из стальных водогазопроводных оцинкованных обыкновенных труб. Труба Ц-25×3,2 Ду=25 ГОСТ 3262-75</t>
  </si>
  <si>
    <t>Трубопровод из стальных водогазопроводных оцинкованных обыкновенных труб. Труба Ц-32×3,2 Ду=32 ГОСТ 3262-75</t>
  </si>
  <si>
    <t>Трубопровод из стальных водогазопроводных оцинкованных обыкновенных труб. Труба Ц-40×3,5 Ду=40 ГОСТ 3262-75</t>
  </si>
  <si>
    <t>Трубопровод из стальных водогазопроводных оцинкованных обыкновенных труб. Труба Ц-50×3,5 Ду=50 ГОСТ 3262-75</t>
  </si>
  <si>
    <t>Горячее водоснабжение (Т3, Т4)</t>
  </si>
  <si>
    <t>Монтаж гильз из трубы ст Ø80×4,0 L=0,5м. ГОСТ 10704-91</t>
  </si>
  <si>
    <t>Монтаж теплоизоляции из вспененного полиэтилена b=9мм, Д внутр = 76мм. "Energoflex"</t>
  </si>
  <si>
    <t>Монтаж шпильки резьбовой М10-1000 (L=1000мм.) IRRT 101000</t>
  </si>
  <si>
    <r>
      <t>Монтаж металлического хомута высокой нагрузки с резин. профилем и гайкой 2 1/2" (74-80) (для трубы Ø65)</t>
    </r>
    <r>
      <rPr>
        <sz val="10"/>
        <rFont val="Arial"/>
        <family val="2"/>
        <charset val="204"/>
      </rPr>
      <t xml:space="preserve"> IKA 12065 </t>
    </r>
  </si>
  <si>
    <t>Монтаж гибкой подводки ВР-ВР в металлической оплетке для воды 1/2" L=0,5м.</t>
  </si>
  <si>
    <t>Установка смесителя для душа настенного и лейки на металлическом шланге Corsa Deco Watersan</t>
  </si>
  <si>
    <t>Установка смесителя для ванной и лейки на гибком шланге Corsa Deco Watersan</t>
  </si>
  <si>
    <t>Монтаж задвижки с обрезин. клином серии KR, Ду 65 мм, Ру 16 в комл. С фланцами, прокладками, крепежом). АДЛ</t>
  </si>
  <si>
    <t>Трубопровод из стальных водогазопроводных оцинкованных обыкновенных труб. Труба Ц-65×4,0 Ду=65 ГОСТ 3262-75</t>
  </si>
  <si>
    <t>Хозяйственно-питьевой водопровод В1.</t>
  </si>
  <si>
    <t>ВК ИД есть,пока отложили</t>
  </si>
  <si>
    <t xml:space="preserve">130-23-ВК Внутренние трубопроводы </t>
  </si>
  <si>
    <t>1.3</t>
  </si>
  <si>
    <t>Арматура Ш10А500С</t>
  </si>
  <si>
    <t>Шлифовка бетонной поверхности</t>
  </si>
  <si>
    <t>Устройство плинтуса из бетона кл. В25</t>
  </si>
  <si>
    <t>Устройство бетонного плинтуса</t>
  </si>
  <si>
    <t>Материалы теплоизоляционные из минеральных волокон</t>
  </si>
  <si>
    <t>Профиль стоечный</t>
  </si>
  <si>
    <t>Профиль направляющий</t>
  </si>
  <si>
    <t>Гипсокартон огнестойкий</t>
  </si>
  <si>
    <t>Устройство противопожарной перегородки «Knauf» С112 с двухслойной обшивкой с каждой стороны</t>
  </si>
  <si>
    <t>Заклепка 3.2х8</t>
  </si>
  <si>
    <t>Анкерный дюбель 6х30</t>
  </si>
  <si>
    <t>Анкерный дюбель 6х60</t>
  </si>
  <si>
    <t>Анкерный дюбель 8х80</t>
  </si>
  <si>
    <t>Пружинный анкер «Spike» 4.8х140мм с шайбой А14</t>
  </si>
  <si>
    <t>Саморез 5.5х32 с EPDM-прокладкой</t>
  </si>
  <si>
    <t>Саморез 5.5х135мм с EPDM-прокладкой</t>
  </si>
  <si>
    <t>Шнур пенополиэтиленовый теплоизоляционный прокладочный</t>
  </si>
  <si>
    <t>Герметик силиконовый (0,78 кг/м.п.)</t>
  </si>
  <si>
    <t>Устройство уплотительной терморазделяющей полосы</t>
  </si>
  <si>
    <t>Герметик силиконовый (0,195 кг/м.п.)</t>
  </si>
  <si>
    <t>Устройство силиконового герметика</t>
  </si>
  <si>
    <t>Минеральная вата</t>
  </si>
  <si>
    <t>Устройство мин. ваты толщиной 20мм</t>
  </si>
  <si>
    <t>Оцинкованная сталь с полимерным покрытием t=0,2 мм</t>
  </si>
  <si>
    <t>Устройство фасонных элементов из оцинкованной стали t=0,2 мм</t>
  </si>
  <si>
    <t>Оцинкованная сталь с полимерным покрытием t=0,5 мм</t>
  </si>
  <si>
    <t>Устройство фасонных элементов из оцинкованной стали с полимерным покрытием t=0,5 мм</t>
  </si>
  <si>
    <t>Стеновые сэндвич-панели «Металл Профиль» МП ТСП-Z-100-1000-Г-Г-МВ</t>
  </si>
  <si>
    <t>Устройство перегородки</t>
  </si>
  <si>
    <t>Демонтаж элементов тормозных ферм и связей с последующей приваркой к фахверку и окраской</t>
  </si>
  <si>
    <t>Демонтаж металлоконструкций</t>
  </si>
  <si>
    <t>Распорный анкер типа Hilti HSA M6х50</t>
  </si>
  <si>
    <t>Распорный анкер типа Hilti HSA M10х83</t>
  </si>
  <si>
    <t>Распорный анкер типа Hilti HSA M12х115</t>
  </si>
  <si>
    <t>Химический анкер, шпилька М16х190</t>
  </si>
  <si>
    <t>Крепление металлоконструкций</t>
  </si>
  <si>
    <t xml:space="preserve">Устройство огнезащитой краски по металлу </t>
  </si>
  <si>
    <t>Монтаж распорок, ригелей, в том числе: 
Профили стальные гнутые замкнутые квадратые 100х4</t>
  </si>
  <si>
    <t>Листовая сталь марки С245</t>
  </si>
  <si>
    <t>Уголки стальные горячекатаные 75х6 сталь марки С245</t>
  </si>
  <si>
    <t>Профили стальные гнутые замкнутые квадратые 100х4 сталь марки С245</t>
  </si>
  <si>
    <t>Профили стальные гнутые замкнутые квадратые 200х6 сталь марки С245</t>
  </si>
  <si>
    <t>Монтаж фахверковых стоек массой до 1,0 т</t>
  </si>
  <si>
    <t xml:space="preserve">Металлоконструкции огрунтованные </t>
  </si>
  <si>
    <t>130-23-АС1 Архитектурно-строительные решения</t>
  </si>
  <si>
    <t>1.2</t>
  </si>
  <si>
    <t>Окраска откосов</t>
  </si>
  <si>
    <t>Подготовка откоса под покраску</t>
  </si>
  <si>
    <t>Штукатурка дверного откоса</t>
  </si>
  <si>
    <t>Монтаж двери</t>
  </si>
  <si>
    <t>Усиление дверного проёма</t>
  </si>
  <si>
    <t>Алмазная резка проёма</t>
  </si>
  <si>
    <t>Устройство дверного проёма в стене цеха (пож.выход)</t>
  </si>
  <si>
    <t>Заделка пространства между воздуховодом монтажной пеной огнестойкой Технониколь 240 PROFESSIONAL</t>
  </si>
  <si>
    <t>Устройство бортика вокруг стакана из цементо-песчаного раствора М100 F150</t>
  </si>
  <si>
    <t>Устройство дополнительных 3-х слоев для примыкания из рубероида</t>
  </si>
  <si>
    <t>Установка мк деталей пропуска</t>
  </si>
  <si>
    <t>Устройство распорных анкеров HST-M8/10</t>
  </si>
  <si>
    <t>Окраска мк покрытием типа «Алпол» в 2 слоя по слою «Цинол» в 2 1 слой (расход 0,18 кг/м в один слой)</t>
  </si>
  <si>
    <t>Установка мк для крепления стакана и установка стакана С1</t>
  </si>
  <si>
    <t>Сверление отверстий в ж/б ребристой плите перекрытия толщ.50 мм диам. 400 мм</t>
  </si>
  <si>
    <t>Очистка поверхности плиты от пыли и грязи</t>
  </si>
  <si>
    <t>Демонтаж рулонной кровли из 2-х слоев рубероида</t>
  </si>
  <si>
    <t>Устройство мк отверстий диам. 400 мм в покрытии здания</t>
  </si>
  <si>
    <t>Заделка пространства между воздуховодами и строительными конструкциями монтажной огнезащитой пеной типа Технониколь 240 PROFESSIONAL Расход огнез. пены</t>
  </si>
  <si>
    <t>Устройство герметика</t>
  </si>
  <si>
    <t>Устройство самосверлящехся шурупов 4,2х14 с EPDM шайбой</t>
  </si>
  <si>
    <t>Устройство фартуков и хомутов из оцинкованной из оцинкованной кровельной стали толщ. 0,5 мм</t>
  </si>
  <si>
    <t>Сверление отверстий в покрытии из сэндвич-панелей размером 400х500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</si>
  <si>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</si>
  <si>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</si>
  <si>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</si>
  <si>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</si>
  <si>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200х200</t>
  </si>
  <si>
    <t>Проходка воздуховодов сквозь кровлю АБК</t>
  </si>
  <si>
    <t>Заделка стыков толщ. 100х50 мм монтажной огнестойкой пеной (240 PROFISSIONAL ТЕХНОНИКОЛЬ или аналог) при проходе через покрытие</t>
  </si>
  <si>
    <t>Устройство дополнительных слоев из рубероида</t>
  </si>
  <si>
    <t>Восстановление кровли из 2-х слоев рубероида</t>
  </si>
  <si>
    <t>Монтаж уплотительного жгута ПРП 30х40 мм</t>
  </si>
  <si>
    <t>Устройство бортика из цементо-песчаного раствора М100 F150</t>
  </si>
  <si>
    <t>Устройство фартуков из оцинкованной кровельной стали толщ. 0,5 мм</t>
  </si>
  <si>
    <t>Монтаж винтов М8 с гайками и шайбами</t>
  </si>
  <si>
    <t>Монтаж оцинкованного перфорированного уголка .80х4</t>
  </si>
  <si>
    <t>Устройство бетона В25 F150</t>
  </si>
  <si>
    <t>Устройство дополнительного армирования на плите из арматуры Ш10 А400</t>
  </si>
  <si>
    <t>Устройство насечек на плите</t>
  </si>
  <si>
    <t>Устройство отверстия в ж/б плите толщиной 50 мм размером 900 х600 мм</t>
  </si>
  <si>
    <t>Устройство отверстия на кровле в осях В/32-34</t>
  </si>
  <si>
    <t>Прорезка проёмов дверных и оконных</t>
  </si>
  <si>
    <t>Временное закрепление перекрытия вокруг колонн для замены опорных частей</t>
  </si>
  <si>
    <t>Монтаж новой опорной части колонн</t>
  </si>
  <si>
    <t>Бурение скважин ⌀18х155</t>
  </si>
  <si>
    <t>Срезка опорной части колонн до отметки +0,200</t>
  </si>
  <si>
    <t>Устройство шва с полом сборочного цеха</t>
  </si>
  <si>
    <t>Затирка поверхности с использованием порошкового упрочнителя по типу Duracor в пом.101 и вдоль оси 24</t>
  </si>
  <si>
    <t>Бурение скважин ⌀12х90</t>
  </si>
  <si>
    <t>Арматура 8 А500</t>
  </si>
  <si>
    <t>Арматура 12 А500</t>
  </si>
  <si>
    <t>Грунтовка поверхности</t>
  </si>
  <si>
    <t>Очищение поверхности пола,выполнение насечки</t>
  </si>
  <si>
    <t>Пол АБК</t>
  </si>
  <si>
    <t>Лист стальной с чечевичным рифлением 4мм</t>
  </si>
  <si>
    <t>Труба стальная электросварная прямошовная Ш25х2.5</t>
  </si>
  <si>
    <t>Труба стальная электросварная прямошовная Ш45х3</t>
  </si>
  <si>
    <t>Швеллер стальной гнутый равнополочный 160х80х4</t>
  </si>
  <si>
    <t>Устройство металлической лестицы</t>
  </si>
  <si>
    <t>Усиление металлических колонн</t>
  </si>
  <si>
    <t>Уголок 75х6</t>
  </si>
  <si>
    <t>Профнастил Н75-750-0,8</t>
  </si>
  <si>
    <t>Арматурная сетка 5В500С 100х100</t>
  </si>
  <si>
    <t>Устройство плиты из бетона кл. В20 F50 W4</t>
  </si>
  <si>
    <t>Устройство перекрытия</t>
  </si>
  <si>
    <t>Устройство монолитых плит из бетона кл. В20 F100 W4</t>
  </si>
  <si>
    <t>Ступень ЛС12</t>
  </si>
  <si>
    <t>Химический анкер, шпилька М16х165</t>
  </si>
  <si>
    <t>Швеллер стальной горячекатаный 22П</t>
  </si>
  <si>
    <t>Устройство лестичных маршей</t>
  </si>
  <si>
    <t>Дюбель по газобетону 6х60</t>
  </si>
  <si>
    <t>Дюбель 6х60</t>
  </si>
  <si>
    <t>Саморез 5.5х135мм с EPDM-</t>
  </si>
  <si>
    <t>Устройство огнестойкого герметика</t>
  </si>
  <si>
    <t>Устройство мин. ваты</t>
  </si>
  <si>
    <t>Монтаж кровельных сэндвич-панелей «Металл Профиль» МП ТСП-К-100-1000-К-Г-МВ</t>
  </si>
  <si>
    <t>Химический анкер, шпилька М12х120</t>
  </si>
  <si>
    <t>Перекрытие лестичной клетки</t>
  </si>
  <si>
    <t>Сетка кладочная 50х50х3 Вр1</t>
  </si>
  <si>
    <t>Перфорированная монтажная лента 60х2,0</t>
  </si>
  <si>
    <t>Арматура Ш10А240</t>
  </si>
  <si>
    <t>Устройство пояса из бетона</t>
  </si>
  <si>
    <t>Устройство перемычек 3ПБ 16-37 П</t>
  </si>
  <si>
    <t>Устройство опорных подушек ОП-1</t>
  </si>
  <si>
    <t>Клей для газоблоков</t>
  </si>
  <si>
    <t>Устройство стен из газобетонных блоков</t>
  </si>
  <si>
    <t>Лестичная клетка</t>
  </si>
  <si>
    <t>ДПВ Г Бпр Оп Л 2100х800</t>
  </si>
  <si>
    <t>ДПВ Г Бпр Оп Пр 2100х700</t>
  </si>
  <si>
    <t>ДПВ О Бпр Дп 2100х1200 с доводчиком</t>
  </si>
  <si>
    <t>ДПВ Г Бпр Оп Л 2100х900</t>
  </si>
  <si>
    <t>ДПВ Г Бпр Оп Пр 2100х900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</si>
  <si>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</si>
  <si>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</si>
  <si>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Установка потивопожарных дверей</t>
  </si>
  <si>
    <t>Установка внутренних окон</t>
  </si>
  <si>
    <t>Установка потивопожарных окон</t>
  </si>
  <si>
    <t>Окраска стен силикатой краской за 2 раза</t>
  </si>
  <si>
    <t>Окраска стен акриловой краской(улучшенная) за 2 раза</t>
  </si>
  <si>
    <t>Обои под покраску</t>
  </si>
  <si>
    <t>Керамическая глазированная плитка</t>
  </si>
  <si>
    <t>Окраска стен водоэмульсионной краской(улучшенная) за 2 раза</t>
  </si>
  <si>
    <t>Устроиство финишного слоя шпаклевки</t>
  </si>
  <si>
    <t>Устроиство базового слоя шпаклевки</t>
  </si>
  <si>
    <t>Обшивка колонн Гипсокартон ГКЛВ толщиной 12,5 мм в 2 слоя</t>
  </si>
  <si>
    <t>Обшивка колонн Гипсокартон ГКЛ толщиной 12,5 мм в 2 слоя</t>
  </si>
  <si>
    <t>Штукатурка поверхностей (улучшенная)</t>
  </si>
  <si>
    <t>Отделка стен помещений</t>
  </si>
  <si>
    <t>Грунтовка поверхностей перед финишным покрытием</t>
  </si>
  <si>
    <t>Наливной пол толщиной до 45мм армированный сеткой d4 В500 100х100</t>
  </si>
  <si>
    <t>Керамогранитая плитка с шероховатой поверхностью</t>
  </si>
  <si>
    <t>Наливной пол толщиной до 50мм</t>
  </si>
  <si>
    <t>Гидроизоляция Гидроизол</t>
  </si>
  <si>
    <t>Коммерческий линолеум (33-34 кл.)</t>
  </si>
  <si>
    <t>Напольная керамическая плитка</t>
  </si>
  <si>
    <t>Керамогранитая плитка</t>
  </si>
  <si>
    <t>Устройство армирования пола сеткой арм. Ш6 А500С ячейкой 150х150 мм</t>
  </si>
  <si>
    <t>Устройство пола из бетона кл. В25 толщиной до 100 мм</t>
  </si>
  <si>
    <t>Очистка поверхности от грязи и мусора</t>
  </si>
  <si>
    <t>Полы помещений</t>
  </si>
  <si>
    <t>Грунтовка поверхностей перед окрашиванием</t>
  </si>
  <si>
    <t>Окраска потолка силикатой краской за 2 раза</t>
  </si>
  <si>
    <t>Затирка бетонной поверхности перекрытия перед устройством потолка</t>
  </si>
  <si>
    <t>Реечный алюминиевый потолок</t>
  </si>
  <si>
    <t>Подвесной потолок системы "Кнауф-акустика"</t>
  </si>
  <si>
    <t>Подвесной потолок системы "Армстронг"</t>
  </si>
  <si>
    <t>Отделка потолков помещений</t>
  </si>
  <si>
    <t>Обрамление отверстия уголком 75х5</t>
  </si>
  <si>
    <t>Квадратое 600х900</t>
  </si>
  <si>
    <t>Круглое d=500мм</t>
  </si>
  <si>
    <t>Устройство отверстий под воздуховоды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</si>
  <si>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</si>
  <si>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перегородок</t>
  </si>
  <si>
    <t>Устройство сэндвич панелей</t>
  </si>
  <si>
    <t>Листовая сталь t10 C245</t>
  </si>
  <si>
    <t>Уголок 75х5</t>
  </si>
  <si>
    <t>Швеллер гнутый 160х80х4</t>
  </si>
  <si>
    <t>Устройство фахверка</t>
  </si>
  <si>
    <t>Демонтаж сэндвич панелей</t>
  </si>
  <si>
    <t>Частичный демонтаж крестовых связей</t>
  </si>
  <si>
    <t>Демонтажные работы</t>
  </si>
  <si>
    <t>130-23-АС3 Архитектурно-строительные решения</t>
  </si>
  <si>
    <t>1.1</t>
  </si>
  <si>
    <t>итого</t>
  </si>
  <si>
    <t>за ед</t>
  </si>
  <si>
    <t>за ед.</t>
  </si>
  <si>
    <t>ид на пров у ГП</t>
  </si>
  <si>
    <t>Примечание</t>
  </si>
  <si>
    <t>Итого, руб с НДС</t>
  </si>
  <si>
    <t>Стоимость материалов, руб с НДС</t>
  </si>
  <si>
    <t>Стоимость работ, руб с НДС</t>
  </si>
  <si>
    <t>Кол-во</t>
  </si>
  <si>
    <t>Ед.изм</t>
  </si>
  <si>
    <t>Наименовение</t>
  </si>
  <si>
    <t>ЕИ</t>
  </si>
  <si>
    <t>План1 прод-ть, дн./ч.</t>
  </si>
  <si>
    <t>План1 Начало план</t>
  </si>
  <si>
    <t>План1 Окончание план</t>
  </si>
  <si>
    <t>1</t>
  </si>
  <si>
    <t>Проект</t>
  </si>
  <si>
    <t>172 дн.</t>
  </si>
  <si>
    <t>09.11.2023</t>
  </si>
  <si>
    <t>28.04.2024</t>
  </si>
  <si>
    <t>2</t>
  </si>
  <si>
    <t>ЦЕХ №8 Расположенный по адресу: г. Мытищи, ул. Колонцова, д.4, капитальный ремонт</t>
  </si>
  <si>
    <t>3</t>
  </si>
  <si>
    <t>АС-1 (Перегородка из сэндвич панелей)</t>
  </si>
  <si>
    <t>65 дн.</t>
  </si>
  <si>
    <t>05.02.2024</t>
  </si>
  <si>
    <t>09.04.2024</t>
  </si>
  <si>
    <t>4</t>
  </si>
  <si>
    <t>Поставка сендвич панелей</t>
  </si>
  <si>
    <t>м2</t>
  </si>
  <si>
    <t>0 дн.</t>
  </si>
  <si>
    <t>16.02.2024</t>
  </si>
  <si>
    <t>5</t>
  </si>
  <si>
    <t>10 дн.</t>
  </si>
  <si>
    <t>14.02.2024</t>
  </si>
  <si>
    <t>6</t>
  </si>
  <si>
    <t>Монтаж металлических конструкций</t>
  </si>
  <si>
    <t>33 дн.</t>
  </si>
  <si>
    <t>08.03.2024</t>
  </si>
  <si>
    <t>7</t>
  </si>
  <si>
    <t>ОГЗ металлоконструкций</t>
  </si>
  <si>
    <t>12 дн.</t>
  </si>
  <si>
    <t>25.02.2024</t>
  </si>
  <si>
    <t>8</t>
  </si>
  <si>
    <t>43 дн.</t>
  </si>
  <si>
    <t>21.02.2024</t>
  </si>
  <si>
    <t>04.04.2024</t>
  </si>
  <si>
    <t>9</t>
  </si>
  <si>
    <t>Бетонный плинтус</t>
  </si>
  <si>
    <t>м3</t>
  </si>
  <si>
    <t>7 дн.</t>
  </si>
  <si>
    <t>02.04.2024</t>
  </si>
  <si>
    <t>10</t>
  </si>
  <si>
    <t>АС-2 (Отделка цеха и жд пути)</t>
  </si>
  <si>
    <t>158 дн.</t>
  </si>
  <si>
    <t>23.11.2023</t>
  </si>
  <si>
    <t>11</t>
  </si>
  <si>
    <t>101 дн.</t>
  </si>
  <si>
    <t>19.01.2024</t>
  </si>
  <si>
    <t>12</t>
  </si>
  <si>
    <t>Устройство ж/д путей сборочного цеха</t>
  </si>
  <si>
    <t>13</t>
  </si>
  <si>
    <t>Устройство пути №1 (82,49 п.м.)</t>
  </si>
  <si>
    <t>67 дн.</t>
  </si>
  <si>
    <t>10.02.2024</t>
  </si>
  <si>
    <t>17.04.2024</t>
  </si>
  <si>
    <t>14</t>
  </si>
  <si>
    <t>Сооружение земляного полотна</t>
  </si>
  <si>
    <t>57 дн.</t>
  </si>
  <si>
    <t>06.04.2024</t>
  </si>
  <si>
    <t>15</t>
  </si>
  <si>
    <t>19 дн.</t>
  </si>
  <si>
    <t>29.02.2024</t>
  </si>
  <si>
    <t>16</t>
  </si>
  <si>
    <t>4 дн.</t>
  </si>
  <si>
    <t>27.03.2024</t>
  </si>
  <si>
    <t>31.03.2024</t>
  </si>
  <si>
    <t>17</t>
  </si>
  <si>
    <t>18</t>
  </si>
  <si>
    <t>Устройство ПГС</t>
  </si>
  <si>
    <t>2 дн.</t>
  </si>
  <si>
    <t>19</t>
  </si>
  <si>
    <t>Устройство балластного слоя ж/д пути под подошвой шпалы (h)20см</t>
  </si>
  <si>
    <t>пм</t>
  </si>
  <si>
    <t>20</t>
  </si>
  <si>
    <t>Устройство балластного слоя ж/д пути под подошвой шпалы на улице</t>
  </si>
  <si>
    <t>21</t>
  </si>
  <si>
    <t>14 дн.</t>
  </si>
  <si>
    <t>22</t>
  </si>
  <si>
    <t>Укладка звеньевого пути в прямых и кривых новыми рельсами</t>
  </si>
  <si>
    <t>08.04.2024</t>
  </si>
  <si>
    <t>23</t>
  </si>
  <si>
    <t>3 дн.</t>
  </si>
  <si>
    <t>07.04.2024</t>
  </si>
  <si>
    <t>10.04.2024</t>
  </si>
  <si>
    <t>24</t>
  </si>
  <si>
    <t>25</t>
  </si>
  <si>
    <t>Изготовление и монтаж закладных деталей МС1</t>
  </si>
  <si>
    <t>11.04.2024</t>
  </si>
  <si>
    <t>26</t>
  </si>
  <si>
    <t>Устройство монолитного железобетонного подстилающего слоя пола из бетона кл. В25, W4, F50 толщиной 150 мм</t>
  </si>
  <si>
    <t>27</t>
  </si>
  <si>
    <t>Устройство пути №2 (109,55 п.м.)</t>
  </si>
  <si>
    <t>90 дн.</t>
  </si>
  <si>
    <t>18.04.2024</t>
  </si>
  <si>
    <t>28</t>
  </si>
  <si>
    <t>20 дн.</t>
  </si>
  <si>
    <t>08.02.2024</t>
  </si>
  <si>
    <t>29</t>
  </si>
  <si>
    <t>07.02.2024</t>
  </si>
  <si>
    <t>30</t>
  </si>
  <si>
    <t>5 дн.</t>
  </si>
  <si>
    <t>01.02.2024</t>
  </si>
  <si>
    <t>31</t>
  </si>
  <si>
    <t>32</t>
  </si>
  <si>
    <t>1 дн.</t>
  </si>
  <si>
    <t>33</t>
  </si>
  <si>
    <t>Устройство смотровой ямы</t>
  </si>
  <si>
    <t>35 дн.</t>
  </si>
  <si>
    <t>06.03.2024</t>
  </si>
  <si>
    <t>34</t>
  </si>
  <si>
    <t>Разработка грунта</t>
  </si>
  <si>
    <t>09.03.2024</t>
  </si>
  <si>
    <t>35</t>
  </si>
  <si>
    <t>Армирование фундамента смортовой ямы и фундаментов</t>
  </si>
  <si>
    <t>10.03.2024</t>
  </si>
  <si>
    <t>21.03.2024</t>
  </si>
  <si>
    <t>36</t>
  </si>
  <si>
    <t>Устройство бетонной подготовки из бетона В7,5 100мм.</t>
  </si>
  <si>
    <t>37</t>
  </si>
  <si>
    <t>Устройство монолитных железобетонных конструкций из бетона кл. В25, W6, F50</t>
  </si>
  <si>
    <t>6 дн.</t>
  </si>
  <si>
    <t>23.03.2024</t>
  </si>
  <si>
    <t>29.03.2024</t>
  </si>
  <si>
    <t>38</t>
  </si>
  <si>
    <t>Устройство монолитных железобетонных конструкций из бетона кл. В20 (лестниц)</t>
  </si>
  <si>
    <t>39</t>
  </si>
  <si>
    <t>Обратная засыпка слоями толщиной 15 см с послойным уплотнением с Купл = 0,95</t>
  </si>
  <si>
    <t>01.04.2024</t>
  </si>
  <si>
    <t>40</t>
  </si>
  <si>
    <t>Устройство уклонообразующей стяжки из цементно-песчаного раствора М200</t>
  </si>
  <si>
    <t>03.04.2024</t>
  </si>
  <si>
    <t>41</t>
  </si>
  <si>
    <t>Устройство балластного слоя ж/д пути под подошвой шпалы в цехе</t>
  </si>
  <si>
    <t>42</t>
  </si>
  <si>
    <t>43</t>
  </si>
  <si>
    <t>46 дн.</t>
  </si>
  <si>
    <t>04.03.2024</t>
  </si>
  <si>
    <t>44</t>
  </si>
  <si>
    <t>45</t>
  </si>
  <si>
    <t>15 дн.</t>
  </si>
  <si>
    <t>19.03.2024</t>
  </si>
  <si>
    <t>15.04.2024</t>
  </si>
  <si>
    <t>46</t>
  </si>
  <si>
    <t>28.03.2024</t>
  </si>
  <si>
    <t>47</t>
  </si>
  <si>
    <t>13.04.2024</t>
  </si>
  <si>
    <t>48</t>
  </si>
  <si>
    <t>49</t>
  </si>
  <si>
    <t>Фундаменты под домкраты 8 шт</t>
  </si>
  <si>
    <t>50</t>
  </si>
  <si>
    <t>18.02.2024</t>
  </si>
  <si>
    <t>51</t>
  </si>
  <si>
    <t>26.02.2024</t>
  </si>
  <si>
    <t>52</t>
  </si>
  <si>
    <t>53</t>
  </si>
  <si>
    <t>Устройство монолитных ЖБ фундаментов из бетон кл. В25, W4, F 50 под домкраты</t>
  </si>
  <si>
    <t>30.03.2024</t>
  </si>
  <si>
    <t>54</t>
  </si>
  <si>
    <t>Устройство ж/д путей сварочного цеха</t>
  </si>
  <si>
    <t>55</t>
  </si>
  <si>
    <t>Устройство пути № 3 (156,25 п.м.)</t>
  </si>
  <si>
    <t>05.03.2024</t>
  </si>
  <si>
    <t>56</t>
  </si>
  <si>
    <t>41 дн.</t>
  </si>
  <si>
    <t>57</t>
  </si>
  <si>
    <t>58</t>
  </si>
  <si>
    <t>26.01.2024</t>
  </si>
  <si>
    <t>31.01.2024</t>
  </si>
  <si>
    <t>59</t>
  </si>
  <si>
    <t>28.01.2024</t>
  </si>
  <si>
    <t>60</t>
  </si>
  <si>
    <t>28.02.2024</t>
  </si>
  <si>
    <t>61</t>
  </si>
  <si>
    <t>02.02.2024</t>
  </si>
  <si>
    <t>11.02.2024</t>
  </si>
  <si>
    <t>62</t>
  </si>
  <si>
    <t>27.02.2024</t>
  </si>
  <si>
    <t>63</t>
  </si>
  <si>
    <t>23 дн.</t>
  </si>
  <si>
    <t>12.02.2024</t>
  </si>
  <si>
    <t>64</t>
  </si>
  <si>
    <t>п.м</t>
  </si>
  <si>
    <t>01.03.2024</t>
  </si>
  <si>
    <t>65</t>
  </si>
  <si>
    <t>66</t>
  </si>
  <si>
    <t>20.02.2024</t>
  </si>
  <si>
    <t>67</t>
  </si>
  <si>
    <t>Проливка бетона</t>
  </si>
  <si>
    <t>02.03.2024</t>
  </si>
  <si>
    <t>68</t>
  </si>
  <si>
    <t>24.02.2024</t>
  </si>
  <si>
    <t>69</t>
  </si>
  <si>
    <t>70</t>
  </si>
  <si>
    <t>Фундаменты под домкраты 6 шт</t>
  </si>
  <si>
    <t>03.02.2024</t>
  </si>
  <si>
    <t>71</t>
  </si>
  <si>
    <t>Вырезка существующего бетонного покрытия пола под фундаменты</t>
  </si>
  <si>
    <t>06.02.2024</t>
  </si>
  <si>
    <t>72</t>
  </si>
  <si>
    <t>09.02.2024</t>
  </si>
  <si>
    <t>73</t>
  </si>
  <si>
    <t>13.02.2024</t>
  </si>
  <si>
    <t>74</t>
  </si>
  <si>
    <t>Устройство ПГС 100мм</t>
  </si>
  <si>
    <t>17.02.2024</t>
  </si>
  <si>
    <t>75</t>
  </si>
  <si>
    <t>76</t>
  </si>
  <si>
    <t>Устройство пути № 4 (97,34)</t>
  </si>
  <si>
    <t>77</t>
  </si>
  <si>
    <t>38 дн.</t>
  </si>
  <si>
    <t>78</t>
  </si>
  <si>
    <t>79</t>
  </si>
  <si>
    <t>25.01.2024</t>
  </si>
  <si>
    <t>29.01.2024</t>
  </si>
  <si>
    <t>80</t>
  </si>
  <si>
    <t>11 дн.</t>
  </si>
  <si>
    <t>27.01.2024</t>
  </si>
  <si>
    <t>81</t>
  </si>
  <si>
    <t>82</t>
  </si>
  <si>
    <t>83</t>
  </si>
  <si>
    <t>84</t>
  </si>
  <si>
    <t>18 дн.</t>
  </si>
  <si>
    <t>85</t>
  </si>
  <si>
    <t>86</t>
  </si>
  <si>
    <t>87</t>
  </si>
  <si>
    <t>23.02.2024</t>
  </si>
  <si>
    <t>88</t>
  </si>
  <si>
    <t>89</t>
  </si>
  <si>
    <t>90</t>
  </si>
  <si>
    <t>Подготовка основания под асфальто-бетонное покрытие (ГП1)</t>
  </si>
  <si>
    <t>91</t>
  </si>
  <si>
    <t>Устройство дорожного корыта</t>
  </si>
  <si>
    <t>92</t>
  </si>
  <si>
    <t>Устройство основания из ПГС</t>
  </si>
  <si>
    <t>93</t>
  </si>
  <si>
    <t>Устройство щебенночного основания 150мм</t>
  </si>
  <si>
    <t>05.04.2024</t>
  </si>
  <si>
    <t>16.04.2024</t>
  </si>
  <si>
    <t>94</t>
  </si>
  <si>
    <t>Устройство щебенночного основания с мягким битумом</t>
  </si>
  <si>
    <t>8 дн.</t>
  </si>
  <si>
    <t>24.04.2024</t>
  </si>
  <si>
    <t>95</t>
  </si>
  <si>
    <t>Укладка асфальтобетона</t>
  </si>
  <si>
    <t>25.04.2024</t>
  </si>
  <si>
    <t>27.04.2024</t>
  </si>
  <si>
    <t>96</t>
  </si>
  <si>
    <t>Восстановление существующих колодцев</t>
  </si>
  <si>
    <t>97</t>
  </si>
  <si>
    <t>Установка плиты перекрытия с подъемом на проектную отметку</t>
  </si>
  <si>
    <t>98</t>
  </si>
  <si>
    <t>Посев многолетних трав</t>
  </si>
  <si>
    <t>26.04.2024</t>
  </si>
  <si>
    <t>99</t>
  </si>
  <si>
    <t>100</t>
  </si>
  <si>
    <t>Перенос фундаментов ФМ2 в соответствии с обновленным проектом</t>
  </si>
  <si>
    <t>15.02.2024</t>
  </si>
  <si>
    <t>101</t>
  </si>
  <si>
    <t>Перенос фундаментов ФМ2</t>
  </si>
  <si>
    <t>102</t>
  </si>
  <si>
    <t>Полы</t>
  </si>
  <si>
    <t>83 дн.</t>
  </si>
  <si>
    <t>21.01.2024</t>
  </si>
  <si>
    <t>103</t>
  </si>
  <si>
    <t>Кабельные лотки с временными крышками</t>
  </si>
  <si>
    <t>70 дн.</t>
  </si>
  <si>
    <t>104</t>
  </si>
  <si>
    <t>50 дн.</t>
  </si>
  <si>
    <t>11.03.2024</t>
  </si>
  <si>
    <t>105</t>
  </si>
  <si>
    <t>13.03.2024</t>
  </si>
  <si>
    <t>106</t>
  </si>
  <si>
    <t>Укладка готовых ж/б лотков</t>
  </si>
  <si>
    <t>07.03.2024</t>
  </si>
  <si>
    <t>22.03.2024</t>
  </si>
  <si>
    <t>107</t>
  </si>
  <si>
    <t>Поставка стальных крышек</t>
  </si>
  <si>
    <t>108</t>
  </si>
  <si>
    <t>Монтаж стальных крышек каналов</t>
  </si>
  <si>
    <t>17 дн.</t>
  </si>
  <si>
    <t>14.03.2024</t>
  </si>
  <si>
    <t>109</t>
  </si>
  <si>
    <t>Устройство перемычек ось 33</t>
  </si>
  <si>
    <t>47 дн.</t>
  </si>
  <si>
    <t>110</t>
  </si>
  <si>
    <t>Демонтаж проёмов в стене для устройства ворот</t>
  </si>
  <si>
    <t>111</t>
  </si>
  <si>
    <t>Устройство тепляков</t>
  </si>
  <si>
    <t>112</t>
  </si>
  <si>
    <t>Устройство перемычек из металла</t>
  </si>
  <si>
    <t>113</t>
  </si>
  <si>
    <t>27 дн.</t>
  </si>
  <si>
    <t>03.03.2024</t>
  </si>
  <si>
    <t>114</t>
  </si>
  <si>
    <t>Штукатурка улучшенная цементная</t>
  </si>
  <si>
    <t>115</t>
  </si>
  <si>
    <t>Устройство перемычек ось 1</t>
  </si>
  <si>
    <t>116</t>
  </si>
  <si>
    <t>117</t>
  </si>
  <si>
    <t>118</t>
  </si>
  <si>
    <t>119</t>
  </si>
  <si>
    <t>120</t>
  </si>
  <si>
    <t>12.04.2024</t>
  </si>
  <si>
    <t>121</t>
  </si>
  <si>
    <t>42 дн.</t>
  </si>
  <si>
    <t>122</t>
  </si>
  <si>
    <t>ПОСТАВКА ОБОРУДОВАНИЯ</t>
  </si>
  <si>
    <t>123</t>
  </si>
  <si>
    <t>Ворота подъемно-секционные утепленные 4700х5000h с калиткой путь 3, 4</t>
  </si>
  <si>
    <t>124</t>
  </si>
  <si>
    <t>Ворота подъемно-секционные утепленные 4700х5000h с калиткой</t>
  </si>
  <si>
    <t>12.03.2024</t>
  </si>
  <si>
    <t>125</t>
  </si>
  <si>
    <t>126</t>
  </si>
  <si>
    <t>127</t>
  </si>
  <si>
    <t>Ворота откатные противопожарные 8000х5000h EI-30</t>
  </si>
  <si>
    <t>128</t>
  </si>
  <si>
    <t>Ворота подъемно-секционные утепленные 4000х5000h с калиткой</t>
  </si>
  <si>
    <t>129</t>
  </si>
  <si>
    <t>Полы сварочного цеха</t>
  </si>
  <si>
    <t>77 дн.</t>
  </si>
  <si>
    <t>24.01.2024</t>
  </si>
  <si>
    <t>130</t>
  </si>
  <si>
    <t>Ось 1</t>
  </si>
  <si>
    <t>58 дн.</t>
  </si>
  <si>
    <t>131</t>
  </si>
  <si>
    <t>Удаление топинга</t>
  </si>
  <si>
    <t>21 дн.</t>
  </si>
  <si>
    <t>132</t>
  </si>
  <si>
    <t>Ремонт швов</t>
  </si>
  <si>
    <t>12.5 дн.</t>
  </si>
  <si>
    <t>133</t>
  </si>
  <si>
    <t>Локальный ремонт</t>
  </si>
  <si>
    <t>134</t>
  </si>
  <si>
    <t>Многоступенчатая шлифовка бетона</t>
  </si>
  <si>
    <t>135</t>
  </si>
  <si>
    <t>Граутинг</t>
  </si>
  <si>
    <t>16.03.2024</t>
  </si>
  <si>
    <t>136</t>
  </si>
  <si>
    <t>Нанесение упрочняющей химии</t>
  </si>
  <si>
    <t>15.03.2024</t>
  </si>
  <si>
    <t>17.03.2024</t>
  </si>
  <si>
    <t>137</t>
  </si>
  <si>
    <t>Полировка</t>
  </si>
  <si>
    <t>18.03.2024</t>
  </si>
  <si>
    <t>138</t>
  </si>
  <si>
    <t>Ось 2</t>
  </si>
  <si>
    <t>48 дн.</t>
  </si>
  <si>
    <t>22.02.2024</t>
  </si>
  <si>
    <t>139</t>
  </si>
  <si>
    <t>140</t>
  </si>
  <si>
    <t>141</t>
  </si>
  <si>
    <t>142</t>
  </si>
  <si>
    <t>11.5 дн.</t>
  </si>
  <si>
    <t>143</t>
  </si>
  <si>
    <t>144</t>
  </si>
  <si>
    <t>145</t>
  </si>
  <si>
    <t>146</t>
  </si>
  <si>
    <t>Отделка</t>
  </si>
  <si>
    <t>104 дн.</t>
  </si>
  <si>
    <t>147</t>
  </si>
  <si>
    <t>Ось 1-14</t>
  </si>
  <si>
    <t>148</t>
  </si>
  <si>
    <t>Отделка стен</t>
  </si>
  <si>
    <t>149</t>
  </si>
  <si>
    <t>25.11.2023</t>
  </si>
  <si>
    <t>150</t>
  </si>
  <si>
    <t>26.11.2023</t>
  </si>
  <si>
    <t>151</t>
  </si>
  <si>
    <t>Шпаклевка цементная</t>
  </si>
  <si>
    <t>27.11.2023</t>
  </si>
  <si>
    <t>152</t>
  </si>
  <si>
    <t>28.11.2023</t>
  </si>
  <si>
    <t>153</t>
  </si>
  <si>
    <t>Акриловая краска в 2 слоя</t>
  </si>
  <si>
    <t>25 дн.</t>
  </si>
  <si>
    <t>25.12.2023</t>
  </si>
  <si>
    <t>154</t>
  </si>
  <si>
    <t>Отделка колонн</t>
  </si>
  <si>
    <t>155</t>
  </si>
  <si>
    <t>156</t>
  </si>
  <si>
    <t>157</t>
  </si>
  <si>
    <t>158</t>
  </si>
  <si>
    <t>29.11.2023</t>
  </si>
  <si>
    <t>159</t>
  </si>
  <si>
    <t>160</t>
  </si>
  <si>
    <t>Отделка ферм</t>
  </si>
  <si>
    <t>161</t>
  </si>
  <si>
    <t>162</t>
  </si>
  <si>
    <t>163</t>
  </si>
  <si>
    <t>164</t>
  </si>
  <si>
    <t>165</t>
  </si>
  <si>
    <t>166</t>
  </si>
  <si>
    <t>Отделка плит покрытия</t>
  </si>
  <si>
    <t>167</t>
  </si>
  <si>
    <t>168</t>
  </si>
  <si>
    <t>169</t>
  </si>
  <si>
    <t>01.12.2023</t>
  </si>
  <si>
    <t>170</t>
  </si>
  <si>
    <t>03.12.2023</t>
  </si>
  <si>
    <t>171</t>
  </si>
  <si>
    <t>172</t>
  </si>
  <si>
    <t>Ось 14-30</t>
  </si>
  <si>
    <t>40 дн.</t>
  </si>
  <si>
    <t>23.01.2024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</si>
  <si>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</si>
  <si>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</si>
  <si>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</si>
  <si>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</si>
  <si>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</si>
  <si>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</si>
  <si>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</si>
  <si>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</si>
  <si>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</si>
  <si>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</si>
  <si>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</si>
  <si>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</si>
  <si>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</si>
  <si>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</si>
  <si>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</si>
  <si>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</si>
  <si>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</si>
  <si>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</si>
  <si>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</si>
  <si>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</si>
  <si>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</si>
  <si>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</si>
  <si>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</si>
  <si>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</si>
  <si>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</si>
  <si>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Ось 30-33</t>
  </si>
  <si>
    <t>16 дн.</t>
  </si>
  <si>
    <t>198</t>
  </si>
  <si>
    <t>199</t>
  </si>
  <si>
    <t>Укрытие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</si>
  <si>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</si>
  <si>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</si>
  <si>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</si>
  <si>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</si>
  <si>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</si>
  <si>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</si>
  <si>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</si>
  <si>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</si>
  <si>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</si>
  <si>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</si>
  <si>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</si>
  <si>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</si>
  <si>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</si>
  <si>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</si>
  <si>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</si>
  <si>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</si>
  <si>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</si>
  <si>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</si>
  <si>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</si>
  <si>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</si>
  <si>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</si>
  <si>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</si>
  <si>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</si>
  <si>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</si>
  <si>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</si>
  <si>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</si>
  <si>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</si>
  <si>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АС-3 (АБК)</t>
  </si>
  <si>
    <t>14.04.2024</t>
  </si>
  <si>
    <t>227</t>
  </si>
  <si>
    <t>21.11.2023</t>
  </si>
  <si>
    <t>10.12.2023</t>
  </si>
  <si>
    <t>228</t>
  </si>
  <si>
    <t>Частичный демонтаж крестовых связей в АКБ на двух этажах из уголков 90х6 с погрузкой на автотранспорт с помощью автокрана отвозкой к месту утилизации</t>
  </si>
  <si>
    <t>229</t>
  </si>
  <si>
    <t>04.12.2023</t>
  </si>
  <si>
    <t>230</t>
  </si>
  <si>
    <t>11.12.2023</t>
  </si>
  <si>
    <t>231</t>
  </si>
  <si>
    <t>Поставка сэндвич панелей</t>
  </si>
  <si>
    <t>232</t>
  </si>
  <si>
    <t>233</t>
  </si>
  <si>
    <t>55 дн.</t>
  </si>
  <si>
    <t>14.12.2023</t>
  </si>
  <si>
    <t>234</t>
  </si>
  <si>
    <t>28.12.2023</t>
  </si>
  <si>
    <t>235</t>
  </si>
  <si>
    <t>Квадратное 600х900</t>
  </si>
  <si>
    <t>17.12.2023</t>
  </si>
  <si>
    <t>236</t>
  </si>
  <si>
    <t>237</t>
  </si>
  <si>
    <t>238</t>
  </si>
  <si>
    <t>Согласование отделочных материалов заказчиком</t>
  </si>
  <si>
    <t>239</t>
  </si>
  <si>
    <t>240</t>
  </si>
  <si>
    <t>24.03.2024</t>
  </si>
  <si>
    <t>241</t>
  </si>
  <si>
    <t>Кнауф-акустика</t>
  </si>
  <si>
    <t>242</t>
  </si>
  <si>
    <t>16.11.2023</t>
  </si>
  <si>
    <t>243</t>
  </si>
  <si>
    <t>244</t>
  </si>
  <si>
    <t>245</t>
  </si>
  <si>
    <t>246</t>
  </si>
  <si>
    <t>140 дн.</t>
  </si>
  <si>
    <t>15.11.2023</t>
  </si>
  <si>
    <t>247</t>
  </si>
  <si>
    <t>248</t>
  </si>
  <si>
    <t>249</t>
  </si>
  <si>
    <t>250</t>
  </si>
  <si>
    <t>251</t>
  </si>
  <si>
    <t>252</t>
  </si>
  <si>
    <t>253</t>
  </si>
  <si>
    <t>Устройство наливного пола толщиной до 50мм</t>
  </si>
  <si>
    <t>19.02.2024</t>
  </si>
  <si>
    <t>254</t>
  </si>
  <si>
    <t>25.03.2024</t>
  </si>
  <si>
    <t>255</t>
  </si>
  <si>
    <t>Керамогранитная плитка</t>
  </si>
  <si>
    <t>256</t>
  </si>
  <si>
    <t>30 дн.</t>
  </si>
  <si>
    <t>08.01.2024</t>
  </si>
  <si>
    <t>257</t>
  </si>
  <si>
    <t>258</t>
  </si>
  <si>
    <t>11.01.2024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</si>
  <si>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</si>
  <si>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</si>
  <si>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</si>
  <si>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</si>
  <si>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</si>
  <si>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</si>
  <si>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</si>
  <si>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</si>
  <si>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</si>
  <si>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29 дн.</t>
  </si>
  <si>
    <t>268</t>
  </si>
  <si>
    <t>269</t>
  </si>
  <si>
    <t>Окраска стен силикатной краской за 2 раза</t>
  </si>
  <si>
    <t>270</t>
  </si>
  <si>
    <t>271</t>
  </si>
  <si>
    <t>272</t>
  </si>
  <si>
    <t>ПОСТАВКА ОКОН</t>
  </si>
  <si>
    <t>273</t>
  </si>
  <si>
    <t>274</t>
  </si>
  <si>
    <t>275</t>
  </si>
  <si>
    <t>276</t>
  </si>
  <si>
    <t>Установка дверей</t>
  </si>
  <si>
    <t>277</t>
  </si>
  <si>
    <t>ПОСТАВКА ДВЕРЕЙ</t>
  </si>
  <si>
    <t>278</t>
  </si>
  <si>
    <t>279</t>
  </si>
  <si>
    <t>Установка внутренних дверей</t>
  </si>
  <si>
    <t>280</t>
  </si>
  <si>
    <t>Лестничная клетка</t>
  </si>
  <si>
    <t>63 дн.</t>
  </si>
  <si>
    <t>281</t>
  </si>
  <si>
    <t>Устройство стен из газобетонных</t>
  </si>
  <si>
    <t>282</t>
  </si>
  <si>
    <t>283</t>
  </si>
  <si>
    <t>Устройство металлического каркаса под лестничные марши</t>
  </si>
  <si>
    <t>284</t>
  </si>
  <si>
    <t>285</t>
  </si>
  <si>
    <t>286</t>
  </si>
  <si>
    <t>Перекрытие лестничной клетки</t>
  </si>
  <si>
    <t>287</t>
  </si>
  <si>
    <t>288</t>
  </si>
  <si>
    <t>289</t>
  </si>
  <si>
    <t>290</t>
  </si>
  <si>
    <t>291</t>
  </si>
  <si>
    <t>мп</t>
  </si>
  <si>
    <t>292</t>
  </si>
  <si>
    <t>Устройство уплотнительной терморазделяющей полосы</t>
  </si>
  <si>
    <t>293</t>
  </si>
  <si>
    <t>Устройство лестничных маршей</t>
  </si>
  <si>
    <t>294</t>
  </si>
  <si>
    <t>295</t>
  </si>
  <si>
    <t>20.03.2024</t>
  </si>
  <si>
    <t>296</t>
  </si>
  <si>
    <t>Устройство монолитных плит из бетона кл. В20 F100 W4</t>
  </si>
  <si>
    <t>297</t>
  </si>
  <si>
    <t>Установка лестничного ограждения</t>
  </si>
  <si>
    <t>компл</t>
  </si>
  <si>
    <t>298</t>
  </si>
  <si>
    <t>Устройство металлической лестницы</t>
  </si>
  <si>
    <t>299</t>
  </si>
  <si>
    <t>300</t>
  </si>
  <si>
    <t>Устройство пожарного выхода</t>
  </si>
  <si>
    <t>301</t>
  </si>
  <si>
    <t>302</t>
  </si>
  <si>
    <t>303</t>
  </si>
  <si>
    <t>304</t>
  </si>
  <si>
    <t>305</t>
  </si>
  <si>
    <t>306</t>
  </si>
  <si>
    <t>307</t>
  </si>
  <si>
    <t>308</t>
  </si>
  <si>
    <t>Керамогранитная плитка с шероховатой поверхностью</t>
  </si>
  <si>
    <t>309</t>
  </si>
  <si>
    <t>АС-4 (Помещение компрессорной)</t>
  </si>
  <si>
    <t>94 дн.</t>
  </si>
  <si>
    <t>12.12.2023</t>
  </si>
  <si>
    <t>310</t>
  </si>
  <si>
    <t>311</t>
  </si>
  <si>
    <t>312</t>
  </si>
  <si>
    <t>313</t>
  </si>
  <si>
    <t>314</t>
  </si>
  <si>
    <t>315</t>
  </si>
  <si>
    <t>13.12.2023</t>
  </si>
  <si>
    <t>316</t>
  </si>
  <si>
    <t>317</t>
  </si>
  <si>
    <t>Уплотнение грунта основания</t>
  </si>
  <si>
    <t>15.12.2023</t>
  </si>
  <si>
    <t>318</t>
  </si>
  <si>
    <t>Обратная засыпка грунтом</t>
  </si>
  <si>
    <t>16.12.2023</t>
  </si>
  <si>
    <t>319</t>
  </si>
  <si>
    <t>Обратная засыпка вручную</t>
  </si>
  <si>
    <t>320</t>
  </si>
  <si>
    <t>Фундаментная плита наружной установки под воздухосборник и компрессоры</t>
  </si>
  <si>
    <t>18.01.2024</t>
  </si>
  <si>
    <t>321</t>
  </si>
  <si>
    <t>Устройство монолитной железобетонной фундаментной плиты из бетона класса В25; F200; W6</t>
  </si>
  <si>
    <t>29.12.2023</t>
  </si>
  <si>
    <t>322</t>
  </si>
  <si>
    <t>323</t>
  </si>
  <si>
    <t>15.01.2024</t>
  </si>
  <si>
    <t>324</t>
  </si>
  <si>
    <t>22.12.2023</t>
  </si>
  <si>
    <t>325</t>
  </si>
  <si>
    <t>326</t>
  </si>
  <si>
    <t>327</t>
  </si>
  <si>
    <t>328</t>
  </si>
  <si>
    <t>329</t>
  </si>
  <si>
    <t>Устройство стен</t>
  </si>
  <si>
    <t>21.12.2023</t>
  </si>
  <si>
    <t>12.01.2024</t>
  </si>
  <si>
    <t>330</t>
  </si>
  <si>
    <t>Поставка сэндвич-панелей</t>
  </si>
  <si>
    <t>331</t>
  </si>
  <si>
    <t>Монтаж стеновых сэндвич-панелей</t>
  </si>
  <si>
    <t>24.12.2023</t>
  </si>
  <si>
    <t>332</t>
  </si>
  <si>
    <t>Устройство покрытия</t>
  </si>
  <si>
    <t>333</t>
  </si>
  <si>
    <t>Монтаж кровельных сэндвич-панелей</t>
  </si>
  <si>
    <t>334</t>
  </si>
  <si>
    <t>335</t>
  </si>
  <si>
    <t>336</t>
  </si>
  <si>
    <t>52 дн.</t>
  </si>
  <si>
    <t>337</t>
  </si>
  <si>
    <t>338</t>
  </si>
  <si>
    <t>339</t>
  </si>
  <si>
    <t>340</t>
  </si>
  <si>
    <t>341</t>
  </si>
  <si>
    <t>342</t>
  </si>
  <si>
    <t>343</t>
  </si>
  <si>
    <t>Покраска снаружи здания</t>
  </si>
  <si>
    <t>344</t>
  </si>
  <si>
    <t>Очистка металлоконструкций от пыли</t>
  </si>
  <si>
    <t>345</t>
  </si>
  <si>
    <t>346</t>
  </si>
  <si>
    <t>347</t>
  </si>
  <si>
    <t>Заполнение проёмов</t>
  </si>
  <si>
    <t>348</t>
  </si>
  <si>
    <t>ПОСТАВКА ДВЕРИ</t>
  </si>
  <si>
    <t>349</t>
  </si>
  <si>
    <t>Установка внутренней металлической двери</t>
  </si>
  <si>
    <t>350</t>
  </si>
  <si>
    <t>ВС (Воздухоснабжение)</t>
  </si>
  <si>
    <t>111 дн.</t>
  </si>
  <si>
    <t>351</t>
  </si>
  <si>
    <t>13 дн.</t>
  </si>
  <si>
    <t>07.01.2024</t>
  </si>
  <si>
    <t>352</t>
  </si>
  <si>
    <t>Поставка труб</t>
  </si>
  <si>
    <t>353</t>
  </si>
  <si>
    <t>Поставка запорной арматуры</t>
  </si>
  <si>
    <t>354</t>
  </si>
  <si>
    <t>Монтаж оборудования</t>
  </si>
  <si>
    <t>355</t>
  </si>
  <si>
    <t>Установка компрессора винт. ДЭН-75Ш ТВЖ «Плюс» (13,5 м3/мин, 8 атм.) в компл. с пакетом зимнего запуска</t>
  </si>
  <si>
    <t>36 дн.</t>
  </si>
  <si>
    <t>356</t>
  </si>
  <si>
    <t>Установка осушителя воздуха адсорбционного ОВА – 0870 14,5 м3/мин. 220В/50Гц. Габаритные размеры: 1175 мм х 640 мм х 2260 мм</t>
  </si>
  <si>
    <t>357</t>
  </si>
  <si>
    <t>Установка воздухосборника ВВ-0,9-1,0-УХЛ1, V=0,9 м3; Р=1,0 Мпа. Габаритные размеры: Ф900 мм х 2100 мм</t>
  </si>
  <si>
    <t>358</t>
  </si>
  <si>
    <t>Установка компенсатора сильфонного осевого: КСО ARM 100-16-30 Фланцевый</t>
  </si>
  <si>
    <t>359</t>
  </si>
  <si>
    <t>Прокладка трубопроводов</t>
  </si>
  <si>
    <t>69 дн.</t>
  </si>
  <si>
    <t>360</t>
  </si>
  <si>
    <t>361</t>
  </si>
  <si>
    <t>Монтаж латунного разъемного соединения 2" STOUT BB и BH</t>
  </si>
  <si>
    <t>362</t>
  </si>
  <si>
    <t>Устройство/монтаж переходов концентрических с диаметра 114 на 57</t>
  </si>
  <si>
    <t>363</t>
  </si>
  <si>
    <t>32 дн.</t>
  </si>
  <si>
    <t>364</t>
  </si>
  <si>
    <t>Устройство выпусков из лотков</t>
  </si>
  <si>
    <t>365</t>
  </si>
  <si>
    <t>366</t>
  </si>
  <si>
    <t>Установка крана шарового фланцевого LD КШ. Ц. Ф.100.025</t>
  </si>
  <si>
    <t>367</t>
  </si>
  <si>
    <t>Установка крана шарового G1/2" Ру10 нерж.</t>
  </si>
  <si>
    <t>368</t>
  </si>
  <si>
    <t>369</t>
  </si>
  <si>
    <t>Устройство усиления проема 1000 на 3000 мм путем монтажа перемычки из швеллера с раскреплением с двух сторон шпильками и обвязкой уголком 75 мм и зашивки листовой сталью с утеплением</t>
  </si>
  <si>
    <t>9 дн.</t>
  </si>
  <si>
    <t>370</t>
  </si>
  <si>
    <t>371</t>
  </si>
  <si>
    <t>372</t>
  </si>
  <si>
    <t>373</t>
  </si>
  <si>
    <t>374</t>
  </si>
  <si>
    <t>Устройство навеса</t>
  </si>
  <si>
    <t>375</t>
  </si>
  <si>
    <t>376</t>
  </si>
  <si>
    <t>ОВ (Отопление и вентиляция)</t>
  </si>
  <si>
    <t>98 дн.</t>
  </si>
  <si>
    <t>377</t>
  </si>
  <si>
    <t>Вентиляция цеха (ОВ2)</t>
  </si>
  <si>
    <t>378</t>
  </si>
  <si>
    <t>Монтаж воздуховодов в осях 1-14/А-Б (сварочный цех)</t>
  </si>
  <si>
    <t>379</t>
  </si>
  <si>
    <t>Монтаж воздуховодов в осях 1-14/Б-В (сборочный цех)</t>
  </si>
  <si>
    <t>380</t>
  </si>
  <si>
    <t>Монтаж воздуховодов в осях 14-33/А-Б (сварочный цех)</t>
  </si>
  <si>
    <t>381</t>
  </si>
  <si>
    <t>Монтаж воздуховодов в осях 14-33/Б-В (сборочный цех)</t>
  </si>
  <si>
    <t>382</t>
  </si>
  <si>
    <t>Заказ и поставка приточных установок и вытяжных вентиляторов</t>
  </si>
  <si>
    <t>383</t>
  </si>
  <si>
    <t>Монтаж воздуховода компрессорной</t>
  </si>
  <si>
    <t>384</t>
  </si>
  <si>
    <t>Поставка ФВУ</t>
  </si>
  <si>
    <t>385</t>
  </si>
  <si>
    <t>Монтаж ФВУ в осях 1-17/Б-В</t>
  </si>
  <si>
    <t>386</t>
  </si>
  <si>
    <t>Монтаж ФВУ в осях 17-33/Б-В</t>
  </si>
  <si>
    <t>387</t>
  </si>
  <si>
    <t>Монтаж и обвязка вентоборудования в венткамерах и на кровле</t>
  </si>
  <si>
    <t>24 дн.</t>
  </si>
  <si>
    <t>388</t>
  </si>
  <si>
    <t>Монтаж узлов регулирования теплоснабжения в венткамерах</t>
  </si>
  <si>
    <t>389</t>
  </si>
  <si>
    <t>Монтаж автоматизации вентустановок в венткамерах</t>
  </si>
  <si>
    <t>390</t>
  </si>
  <si>
    <t>Заказ и поставка воздушно-тепловых завес ось 33</t>
  </si>
  <si>
    <t>391</t>
  </si>
  <si>
    <t>Заказ и поставка воздушно-тепловых завес ось 1</t>
  </si>
  <si>
    <t>392</t>
  </si>
  <si>
    <t>393</t>
  </si>
  <si>
    <t>394</t>
  </si>
  <si>
    <t>Вентиляция и отопление АБК оси 24-33 (раздел ОВ1)</t>
  </si>
  <si>
    <t>395</t>
  </si>
  <si>
    <t>Монтаж магистральных трубопроводов</t>
  </si>
  <si>
    <t>396</t>
  </si>
  <si>
    <t>Монтаж и подключение радиаторов</t>
  </si>
  <si>
    <t>397</t>
  </si>
  <si>
    <t>Монтаж воздуховодов</t>
  </si>
  <si>
    <t>62 дн.</t>
  </si>
  <si>
    <t>398</t>
  </si>
  <si>
    <t>Заказ и поставка оборудования вентиляции и кондиционирования</t>
  </si>
  <si>
    <t>399</t>
  </si>
  <si>
    <t>Монтаж и обвязка оборудования вентиляции и кондиционирования</t>
  </si>
  <si>
    <t>26.03.2024</t>
  </si>
  <si>
    <t>400</t>
  </si>
  <si>
    <t>Монтаж автоматизации вентиляции</t>
  </si>
  <si>
    <t>401</t>
  </si>
  <si>
    <t>402</t>
  </si>
  <si>
    <t>Вентиляция и кондиционирование АБК оси 1-24 (раздел ОВ3)</t>
  </si>
  <si>
    <t>76 дн.</t>
  </si>
  <si>
    <t>403</t>
  </si>
  <si>
    <t>404</t>
  </si>
  <si>
    <t>74 дн.</t>
  </si>
  <si>
    <t>405</t>
  </si>
  <si>
    <t>Монтаж кондиционирования</t>
  </si>
  <si>
    <t>406</t>
  </si>
  <si>
    <t>Монтаж и обвязка оборудования вентиляции</t>
  </si>
  <si>
    <t>407</t>
  </si>
  <si>
    <t>408</t>
  </si>
  <si>
    <t>409</t>
  </si>
  <si>
    <t>ВК (Водопровод и канализация)</t>
  </si>
  <si>
    <t>410</t>
  </si>
  <si>
    <t>411</t>
  </si>
  <si>
    <t>Разборка пола 1 этажа в месте подключения к сущ. канализации</t>
  </si>
  <si>
    <t>412</t>
  </si>
  <si>
    <t>Врезка в сущ. сеть</t>
  </si>
  <si>
    <t>413</t>
  </si>
  <si>
    <t>414</t>
  </si>
  <si>
    <t>Монтаж трубопроводов стальных водогазопроводных оцинкованных обыкновенных труб</t>
  </si>
  <si>
    <t>415</t>
  </si>
  <si>
    <t>Монтаж трубопроводов из полипропиленовой трубы</t>
  </si>
  <si>
    <t>416</t>
  </si>
  <si>
    <t>Монтаж задвижек и кранов шаровых</t>
  </si>
  <si>
    <t>417</t>
  </si>
  <si>
    <t>ПНР, промывка, сдача работ</t>
  </si>
  <si>
    <t>418</t>
  </si>
  <si>
    <t>49 дн.</t>
  </si>
  <si>
    <t>419</t>
  </si>
  <si>
    <t>420</t>
  </si>
  <si>
    <t>Монтаж швеллера между АБК</t>
  </si>
  <si>
    <t>421</t>
  </si>
  <si>
    <t>422</t>
  </si>
  <si>
    <t>Монтаж задвижек, кранов шаровых, клапанов и головок</t>
  </si>
  <si>
    <t>423</t>
  </si>
  <si>
    <t>424</t>
  </si>
  <si>
    <t>425</t>
  </si>
  <si>
    <t>Изготовление и монтаж опор под пожарный водопровод</t>
  </si>
  <si>
    <t>426</t>
  </si>
  <si>
    <t>Монтаж трубопроводов из стальной электросварной прямошовной тубы</t>
  </si>
  <si>
    <t>427</t>
  </si>
  <si>
    <t>428</t>
  </si>
  <si>
    <t>Монтаж пожарных шкафов ШП-К-0 320 НЗК</t>
  </si>
  <si>
    <t>429</t>
  </si>
  <si>
    <t>430</t>
  </si>
  <si>
    <t>44 дн.</t>
  </si>
  <si>
    <t>431</t>
  </si>
  <si>
    <t>Монтаж трубопроводов ТК 110-РР-В, ТК 50-РР-В</t>
  </si>
  <si>
    <t>26 дн.</t>
  </si>
  <si>
    <t>432</t>
  </si>
  <si>
    <t>Монтаж трапов, вент. клапанов, противопож. муфт. лючков</t>
  </si>
  <si>
    <t>433</t>
  </si>
  <si>
    <t>Монтаж сантехники</t>
  </si>
  <si>
    <t>434</t>
  </si>
  <si>
    <t>Установка умывальников фарфоровых</t>
  </si>
  <si>
    <t>435</t>
  </si>
  <si>
    <t>Установка унитазов</t>
  </si>
  <si>
    <t>436</t>
  </si>
  <si>
    <t>Установка душевого поддона</t>
  </si>
  <si>
    <t>437</t>
  </si>
  <si>
    <t>438</t>
  </si>
  <si>
    <t>Прочие работы</t>
  </si>
  <si>
    <t>439</t>
  </si>
  <si>
    <t>Демонтаж стены под воздуховоды</t>
  </si>
  <si>
    <t>440</t>
  </si>
  <si>
    <t>Изготовление стоек ЯВЗШ</t>
  </si>
  <si>
    <t>441</t>
  </si>
  <si>
    <t>Подготовка ниши под ФВУ</t>
  </si>
  <si>
    <t>442</t>
  </si>
  <si>
    <t>Подготовка проемов в крыше цеха под монтаж вытяжных вентиляторов</t>
  </si>
  <si>
    <t>443</t>
  </si>
  <si>
    <t>План ЭО и СС</t>
  </si>
  <si>
    <t>87 дн.</t>
  </si>
  <si>
    <t>20.04.2024</t>
  </si>
  <si>
    <t>444</t>
  </si>
  <si>
    <t>Силовое электрооборудование</t>
  </si>
  <si>
    <t>59 дн.</t>
  </si>
  <si>
    <t>445</t>
  </si>
  <si>
    <t>АБК 24-33</t>
  </si>
  <si>
    <t>54 дн.</t>
  </si>
  <si>
    <t>446</t>
  </si>
  <si>
    <t>Монтаж кабельных трасс</t>
  </si>
  <si>
    <t>45 дн.</t>
  </si>
  <si>
    <t>447</t>
  </si>
  <si>
    <t>Заказ оборудования</t>
  </si>
  <si>
    <t>448</t>
  </si>
  <si>
    <t>449</t>
  </si>
  <si>
    <t>450</t>
  </si>
  <si>
    <t>АБК 1-24</t>
  </si>
  <si>
    <t>451</t>
  </si>
  <si>
    <t>452</t>
  </si>
  <si>
    <t>453</t>
  </si>
  <si>
    <t>454</t>
  </si>
  <si>
    <t>455</t>
  </si>
  <si>
    <t>Цех</t>
  </si>
  <si>
    <t>456</t>
  </si>
  <si>
    <t>468</t>
  </si>
  <si>
    <t>480</t>
  </si>
  <si>
    <t>Ввод кабельных линий в здание</t>
  </si>
  <si>
    <t>483</t>
  </si>
  <si>
    <t>484</t>
  </si>
  <si>
    <t>АБК 24-33 Устройства автоматики (УА1)</t>
  </si>
  <si>
    <t>485</t>
  </si>
  <si>
    <t>Кабельные линии</t>
  </si>
  <si>
    <t>486</t>
  </si>
  <si>
    <t>Оборудование</t>
  </si>
  <si>
    <t>487</t>
  </si>
  <si>
    <t>Цех 8. Устройства автоматики (УА2)</t>
  </si>
  <si>
    <t>75 дн.</t>
  </si>
  <si>
    <t>488</t>
  </si>
  <si>
    <t>505</t>
  </si>
  <si>
    <t>506</t>
  </si>
  <si>
    <t>ШСАУ ВЕРСА П1</t>
  </si>
  <si>
    <t>507</t>
  </si>
  <si>
    <t>ШСАУ ВЕРСА П2</t>
  </si>
  <si>
    <t>508</t>
  </si>
  <si>
    <t>ШСАУ ВЕРСА П3</t>
  </si>
  <si>
    <t>509</t>
  </si>
  <si>
    <t>ШСАУ ВЕРСА П4</t>
  </si>
  <si>
    <t>510</t>
  </si>
  <si>
    <t>ШСАУ ВЕРСА П5</t>
  </si>
  <si>
    <t>511</t>
  </si>
  <si>
    <t>ШСАУ ВЕРСА П6</t>
  </si>
  <si>
    <t>512</t>
  </si>
  <si>
    <t>ШСАУ ВЕРСА П7, В5</t>
  </si>
  <si>
    <t>513</t>
  </si>
  <si>
    <t>ШСАУ-Aeroblast завесы У1-У2</t>
  </si>
  <si>
    <t>19.04.2024</t>
  </si>
  <si>
    <t>514</t>
  </si>
  <si>
    <t>ШСАУ-Aeroblast завесы У3-У4</t>
  </si>
  <si>
    <t>515</t>
  </si>
  <si>
    <t>ШСАУ-Aeroblast завесы У5-У6</t>
  </si>
  <si>
    <t>516</t>
  </si>
  <si>
    <t>ШСАУ-Aeroblast завесы У7-У8</t>
  </si>
  <si>
    <t>517</t>
  </si>
  <si>
    <t>ШСАУ-Aeroblast завесы У9-У10</t>
  </si>
  <si>
    <t>518</t>
  </si>
  <si>
    <t>ШСАУ-Aeroblast завесы У11-У12</t>
  </si>
  <si>
    <t>519</t>
  </si>
  <si>
    <t>ШСАУ-Aeroblast завесы У13-У14</t>
  </si>
  <si>
    <t>520</t>
  </si>
  <si>
    <t>ШСАУ-Aeroblast завесы У15-У16</t>
  </si>
  <si>
    <t>521</t>
  </si>
  <si>
    <t>Монтаж кабельной продукции</t>
  </si>
  <si>
    <t>522</t>
  </si>
  <si>
    <t>АБК 1-24. Устройства автоматики (УА3)</t>
  </si>
  <si>
    <t>523</t>
  </si>
  <si>
    <t>524</t>
  </si>
  <si>
    <t>525</t>
  </si>
  <si>
    <t>Автоматическая пожарная сигнализация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</si>
  <si>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</si>
  <si>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</si>
  <si>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</si>
  <si>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</si>
  <si>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</si>
  <si>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</si>
  <si>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</si>
  <si>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</si>
  <si>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</si>
  <si>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</si>
  <si>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</si>
  <si>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</si>
  <si>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</si>
  <si>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</si>
  <si>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</si>
  <si>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</si>
  <si>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Структурированная кабельная система</t>
  </si>
  <si>
    <t>542</t>
  </si>
  <si>
    <t>51 дн.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</si>
  <si>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</si>
  <si>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</si>
  <si>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</si>
  <si>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</si>
  <si>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</si>
  <si>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</si>
  <si>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</si>
  <si>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</si>
  <si>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</si>
  <si>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</si>
  <si>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</si>
  <si>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39 дн.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</si>
  <si>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</si>
  <si>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</si>
  <si>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</si>
  <si>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</si>
  <si>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</si>
  <si>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</si>
  <si>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</si>
  <si>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</si>
  <si>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</si>
  <si>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</si>
  <si>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</si>
  <si>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</si>
  <si>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</si>
  <si>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</si>
  <si>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</si>
  <si>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Электрическое освещение Цех</t>
  </si>
  <si>
    <t>569</t>
  </si>
  <si>
    <t>570</t>
  </si>
  <si>
    <t>Монтаж панели ППУ в комплекте с АВР</t>
  </si>
  <si>
    <t>571</t>
  </si>
  <si>
    <t>572</t>
  </si>
  <si>
    <t>Монтаж коробки распределительной</t>
  </si>
  <si>
    <t>573</t>
  </si>
  <si>
    <t>Монтаж блока аварийного питания</t>
  </si>
  <si>
    <t>574</t>
  </si>
  <si>
    <t>Монтаж светодиодного светильника</t>
  </si>
  <si>
    <t>575</t>
  </si>
  <si>
    <t>576</t>
  </si>
  <si>
    <t>Электрическое освещение АБК 24-33</t>
  </si>
  <si>
    <t>84 дн.</t>
  </si>
  <si>
    <t>577</t>
  </si>
  <si>
    <t>578</t>
  </si>
  <si>
    <t>579</t>
  </si>
  <si>
    <t>580</t>
  </si>
  <si>
    <t>581</t>
  </si>
  <si>
    <t>582</t>
  </si>
  <si>
    <t>Монтаж выключателей</t>
  </si>
  <si>
    <t>583</t>
  </si>
  <si>
    <t>584</t>
  </si>
  <si>
    <t>Наружное освещение</t>
  </si>
  <si>
    <t>585</t>
  </si>
  <si>
    <t>588</t>
  </si>
  <si>
    <t>589</t>
  </si>
  <si>
    <t>Монтаж ящика управления освещением</t>
  </si>
  <si>
    <t>590</t>
  </si>
  <si>
    <t>591</t>
  </si>
  <si>
    <t>592</t>
  </si>
  <si>
    <t>Итого по этапу</t>
  </si>
  <si>
    <t>Всего по этапу</t>
  </si>
  <si>
    <t>Корректировка после ТЗ</t>
  </si>
  <si>
    <t>Монтаж кондиционеров</t>
  </si>
  <si>
    <t>Физика</t>
  </si>
  <si>
    <t>Центрис О</t>
  </si>
  <si>
    <t>На проверке у техзака-2</t>
  </si>
  <si>
    <t>ЭЭ</t>
  </si>
  <si>
    <t>Кабельные лотки с крышками</t>
  </si>
  <si>
    <t>ЦентрисИнж</t>
  </si>
  <si>
    <t>АБК. Силовое электрооборудование Н</t>
  </si>
  <si>
    <t>АБК. Силовое электрооборудование С</t>
  </si>
  <si>
    <t>Длина проходов 0,8м</t>
  </si>
  <si>
    <t>Длина проходов 0,6м</t>
  </si>
  <si>
    <t>Площадь проходов 0,8м</t>
  </si>
  <si>
    <t>Площадь проходов 0,6м</t>
  </si>
  <si>
    <t>Площадь всех дорожек, м2</t>
  </si>
  <si>
    <t>Длина проходов по оси, м</t>
  </si>
  <si>
    <t>Помещение компрессорной. АСР</t>
  </si>
  <si>
    <t>Ворот. системы</t>
  </si>
  <si>
    <t>Монтаж кабельных трасс (АБК)</t>
  </si>
  <si>
    <t>Монтаж оборудования (АБК)</t>
  </si>
  <si>
    <t>Монтаж кабельных трасс (Цех)</t>
  </si>
  <si>
    <t>Монтаж оборудования (Цех)</t>
  </si>
  <si>
    <t>На проверке у ПТО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</si>
</sst>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;;"/>
    <numFmt numFmtId="165" formatCode="#,##0.0"/>
    <numFmt numFmtId="166" formatCode="#,##0.000"/>
  </numFmts>
  <fonts count="5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2"/>
      <color rgb="FFFF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i/>
      <sz val="10"/>
      <name val="Arial"/>
      <family val="2"/>
      <charset val="204"/>
    </font>
    <font>
      <sz val="12"/>
      <color theme="1"/>
      <name val="Calibri"/>
      <family val="2"/>
      <charset val="204"/>
    </font>
    <font>
      <sz val="10"/>
      <name val="Calibri"/>
      <family val="2"/>
      <charset val="204"/>
    </font>
    <font>
      <i/>
      <u/>
      <sz val="10"/>
      <color rgb="FF000000"/>
      <name val="Arial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1E4E79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23" fillId="0" borderId="0"/>
    <xf numFmtId="43" fontId="1" fillId="0" borderId="0" applyFont="0" applyFill="0" applyBorder="0" applyAlignment="0" applyProtection="0"/>
    <xf numFmtId="0" fontId="10" fillId="0" borderId="0"/>
  </cellStyleXfs>
  <cellXfs count="28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0" xfId="3" applyFont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2" fillId="0" borderId="1" xfId="3" applyFont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3" fillId="4" borderId="1" xfId="3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 wrapText="1"/>
    </xf>
    <xf numFmtId="0" fontId="17" fillId="0" borderId="1" xfId="3" applyFont="1" applyBorder="1" applyAlignment="1">
      <alignment vertical="center" wrapText="1"/>
    </xf>
    <xf numFmtId="0" fontId="17" fillId="0" borderId="0" xfId="3" applyFont="1" applyAlignment="1">
      <alignment vertical="center" wrapText="1"/>
    </xf>
    <xf numFmtId="49" fontId="17" fillId="0" borderId="1" xfId="3" applyNumberFormat="1" applyFont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vertical="center" wrapText="1"/>
    </xf>
    <xf numFmtId="0" fontId="17" fillId="5" borderId="1" xfId="3" applyFont="1" applyFill="1" applyBorder="1" applyAlignment="1">
      <alignment vertical="center" wrapText="1"/>
    </xf>
    <xf numFmtId="49" fontId="17" fillId="5" borderId="1" xfId="3" applyNumberFormat="1" applyFont="1" applyFill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" fillId="0" borderId="0" xfId="4"/>
    <xf numFmtId="0" fontId="1" fillId="0" borderId="0" xfId="4" applyAlignment="1">
      <alignment vertical="center"/>
    </xf>
    <xf numFmtId="0" fontId="18" fillId="0" borderId="0" xfId="4" applyFont="1" applyAlignment="1">
      <alignment horizontal="center" vertical="center" wrapText="1"/>
    </xf>
    <xf numFmtId="3" fontId="1" fillId="0" borderId="0" xfId="4" applyNumberFormat="1" applyAlignment="1">
      <alignment horizontal="center" vertical="center"/>
    </xf>
    <xf numFmtId="4" fontId="1" fillId="0" borderId="0" xfId="4" applyNumberFormat="1" applyAlignment="1">
      <alignment horizontal="center" vertical="center"/>
    </xf>
    <xf numFmtId="0" fontId="1" fillId="0" borderId="0" xfId="4" applyAlignment="1">
      <alignment horizontal="center" vertical="center"/>
    </xf>
    <xf numFmtId="0" fontId="19" fillId="0" borderId="0" xfId="4" applyFont="1" applyAlignment="1">
      <alignment horizontal="left" vertical="center" wrapText="1"/>
    </xf>
    <xf numFmtId="0" fontId="9" fillId="0" borderId="0" xfId="4" applyFont="1" applyAlignment="1">
      <alignment horizontal="center" vertical="center"/>
    </xf>
    <xf numFmtId="0" fontId="1" fillId="4" borderId="0" xfId="4" applyFill="1" applyAlignment="1">
      <alignment vertical="center"/>
    </xf>
    <xf numFmtId="0" fontId="18" fillId="4" borderId="0" xfId="4" applyFont="1" applyFill="1" applyAlignment="1">
      <alignment horizontal="center" vertical="center" wrapText="1"/>
    </xf>
    <xf numFmtId="3" fontId="20" fillId="4" borderId="0" xfId="4" applyNumberFormat="1" applyFont="1" applyFill="1" applyAlignment="1">
      <alignment horizontal="center" vertical="center"/>
    </xf>
    <xf numFmtId="4" fontId="20" fillId="4" borderId="0" xfId="4" applyNumberFormat="1" applyFont="1" applyFill="1" applyAlignment="1">
      <alignment horizontal="center" vertical="center"/>
    </xf>
    <xf numFmtId="4" fontId="19" fillId="4" borderId="0" xfId="4" applyNumberFormat="1" applyFont="1" applyFill="1" applyAlignment="1">
      <alignment horizontal="left" vertical="center" wrapText="1"/>
    </xf>
    <xf numFmtId="0" fontId="21" fillId="4" borderId="0" xfId="4" applyFont="1" applyFill="1" applyAlignment="1">
      <alignment horizontal="center" vertical="center"/>
    </xf>
    <xf numFmtId="0" fontId="20" fillId="4" borderId="0" xfId="4" applyFont="1" applyFill="1" applyAlignment="1">
      <alignment horizontal="center" vertical="center"/>
    </xf>
    <xf numFmtId="0" fontId="18" fillId="4" borderId="1" xfId="4" applyFont="1" applyFill="1" applyBorder="1" applyAlignment="1">
      <alignment horizontal="center" vertical="center" wrapText="1"/>
    </xf>
    <xf numFmtId="3" fontId="20" fillId="4" borderId="5" xfId="4" applyNumberFormat="1" applyFont="1" applyFill="1" applyBorder="1" applyAlignment="1">
      <alignment horizontal="center" vertical="center" wrapText="1"/>
    </xf>
    <xf numFmtId="3" fontId="20" fillId="4" borderId="6" xfId="4" applyNumberFormat="1" applyFont="1" applyFill="1" applyBorder="1" applyAlignment="1">
      <alignment horizontal="center" vertical="center" wrapText="1"/>
    </xf>
    <xf numFmtId="0" fontId="22" fillId="4" borderId="1" xfId="4" applyFont="1" applyFill="1" applyBorder="1" applyAlignment="1">
      <alignment horizontal="center" vertical="center" wrapText="1"/>
    </xf>
    <xf numFmtId="0" fontId="24" fillId="4" borderId="1" xfId="5" applyFont="1" applyFill="1" applyBorder="1" applyAlignment="1">
      <alignment horizontal="left" vertical="center" wrapText="1"/>
    </xf>
    <xf numFmtId="0" fontId="3" fillId="4" borderId="1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1" fillId="4" borderId="0" xfId="4" applyFill="1"/>
    <xf numFmtId="3" fontId="25" fillId="4" borderId="5" xfId="4" applyNumberFormat="1" applyFont="1" applyFill="1" applyBorder="1" applyAlignment="1">
      <alignment horizontal="center" vertical="center" wrapText="1"/>
    </xf>
    <xf numFmtId="3" fontId="25" fillId="4" borderId="6" xfId="4" applyNumberFormat="1" applyFont="1" applyFill="1" applyBorder="1" applyAlignment="1">
      <alignment horizontal="center" vertical="center" wrapText="1"/>
    </xf>
    <xf numFmtId="0" fontId="26" fillId="4" borderId="1" xfId="4" applyFont="1" applyFill="1" applyBorder="1" applyAlignment="1">
      <alignment horizontal="center" vertical="center" wrapText="1"/>
    </xf>
    <xf numFmtId="0" fontId="24" fillId="4" borderId="1" xfId="5" applyFont="1" applyFill="1" applyBorder="1" applyAlignment="1">
      <alignment horizontal="left" vertical="center" wrapText="1" indent="1"/>
    </xf>
    <xf numFmtId="14" fontId="18" fillId="4" borderId="1" xfId="4" applyNumberFormat="1" applyFont="1" applyFill="1" applyBorder="1" applyAlignment="1">
      <alignment horizontal="center" vertical="center" wrapText="1"/>
    </xf>
    <xf numFmtId="3" fontId="20" fillId="4" borderId="7" xfId="4" applyNumberFormat="1" applyFont="1" applyFill="1" applyBorder="1" applyAlignment="1">
      <alignment horizontal="center" vertical="center"/>
    </xf>
    <xf numFmtId="3" fontId="20" fillId="4" borderId="1" xfId="4" applyNumberFormat="1" applyFont="1" applyFill="1" applyBorder="1" applyAlignment="1">
      <alignment horizontal="center" vertical="center"/>
    </xf>
    <xf numFmtId="4" fontId="27" fillId="4" borderId="8" xfId="4" applyNumberFormat="1" applyFont="1" applyFill="1" applyBorder="1" applyAlignment="1">
      <alignment horizontal="left" vertical="center" wrapText="1"/>
    </xf>
    <xf numFmtId="0" fontId="21" fillId="4" borderId="1" xfId="4" applyFont="1" applyFill="1" applyBorder="1" applyAlignment="1">
      <alignment horizontal="center" vertical="center"/>
    </xf>
    <xf numFmtId="43" fontId="0" fillId="4" borderId="0" xfId="6" applyFont="1" applyFill="1"/>
    <xf numFmtId="43" fontId="0" fillId="4" borderId="0" xfId="6" applyFont="1" applyFill="1" applyAlignment="1">
      <alignment vertical="center"/>
    </xf>
    <xf numFmtId="43" fontId="28" fillId="4" borderId="1" xfId="6" applyFont="1" applyFill="1" applyBorder="1" applyAlignment="1">
      <alignment horizontal="center" vertical="center" wrapText="1"/>
    </xf>
    <xf numFmtId="3" fontId="20" fillId="4" borderId="7" xfId="6" applyNumberFormat="1" applyFont="1" applyFill="1" applyBorder="1" applyAlignment="1">
      <alignment horizontal="center" vertical="center"/>
    </xf>
    <xf numFmtId="3" fontId="20" fillId="4" borderId="1" xfId="6" applyNumberFormat="1" applyFont="1" applyFill="1" applyBorder="1" applyAlignment="1">
      <alignment horizontal="center" vertical="center"/>
    </xf>
    <xf numFmtId="43" fontId="20" fillId="4" borderId="1" xfId="6" applyFont="1" applyFill="1" applyBorder="1" applyAlignment="1">
      <alignment horizontal="center" vertical="center"/>
    </xf>
    <xf numFmtId="43" fontId="19" fillId="4" borderId="8" xfId="6" applyFont="1" applyFill="1" applyBorder="1" applyAlignment="1">
      <alignment horizontal="left" vertical="center" wrapText="1"/>
    </xf>
    <xf numFmtId="43" fontId="21" fillId="4" borderId="1" xfId="6" applyFont="1" applyFill="1" applyBorder="1" applyAlignment="1">
      <alignment horizontal="center" vertical="center"/>
    </xf>
    <xf numFmtId="43" fontId="20" fillId="4" borderId="7" xfId="6" applyFont="1" applyFill="1" applyBorder="1" applyAlignment="1">
      <alignment horizontal="center" vertical="center"/>
    </xf>
    <xf numFmtId="4" fontId="20" fillId="4" borderId="1" xfId="4" applyNumberFormat="1" applyFont="1" applyFill="1" applyBorder="1" applyAlignment="1">
      <alignment horizontal="center" vertical="center" wrapText="1"/>
    </xf>
    <xf numFmtId="4" fontId="29" fillId="4" borderId="8" xfId="4" applyNumberFormat="1" applyFont="1" applyFill="1" applyBorder="1" applyAlignment="1">
      <alignment horizontal="left" vertical="center" wrapText="1"/>
    </xf>
    <xf numFmtId="0" fontId="20" fillId="4" borderId="9" xfId="4" applyFont="1" applyFill="1" applyBorder="1" applyAlignment="1">
      <alignment horizontal="center" vertical="center"/>
    </xf>
    <xf numFmtId="0" fontId="20" fillId="4" borderId="10" xfId="4" applyFont="1" applyFill="1" applyBorder="1" applyAlignment="1">
      <alignment horizontal="center" vertical="center"/>
    </xf>
    <xf numFmtId="4" fontId="19" fillId="4" borderId="8" xfId="4" applyNumberFormat="1" applyFont="1" applyFill="1" applyBorder="1" applyAlignment="1">
      <alignment horizontal="left" vertical="center" wrapText="1"/>
    </xf>
    <xf numFmtId="3" fontId="30" fillId="4" borderId="1" xfId="4" applyNumberFormat="1" applyFont="1" applyFill="1" applyBorder="1" applyAlignment="1">
      <alignment horizontal="center" vertical="center"/>
    </xf>
    <xf numFmtId="4" fontId="30" fillId="4" borderId="1" xfId="4" applyNumberFormat="1" applyFont="1" applyFill="1" applyBorder="1" applyAlignment="1">
      <alignment horizontal="center" vertical="center" wrapText="1"/>
    </xf>
    <xf numFmtId="4" fontId="31" fillId="4" borderId="8" xfId="4" applyNumberFormat="1" applyFont="1" applyFill="1" applyBorder="1" applyAlignment="1">
      <alignment horizontal="left" vertical="center" wrapText="1"/>
    </xf>
    <xf numFmtId="4" fontId="20" fillId="4" borderId="1" xfId="4" applyNumberFormat="1" applyFont="1" applyFill="1" applyBorder="1" applyAlignment="1">
      <alignment horizontal="center" vertical="center"/>
    </xf>
    <xf numFmtId="3" fontId="32" fillId="4" borderId="1" xfId="4" applyNumberFormat="1" applyFont="1" applyFill="1" applyBorder="1" applyAlignment="1">
      <alignment horizontal="center" vertical="center"/>
    </xf>
    <xf numFmtId="4" fontId="32" fillId="4" borderId="1" xfId="4" applyNumberFormat="1" applyFont="1" applyFill="1" applyBorder="1" applyAlignment="1">
      <alignment horizontal="center" vertical="center" wrapText="1"/>
    </xf>
    <xf numFmtId="3" fontId="20" fillId="6" borderId="1" xfId="4" applyNumberFormat="1" applyFont="1" applyFill="1" applyBorder="1" applyAlignment="1">
      <alignment horizontal="center" vertical="center"/>
    </xf>
    <xf numFmtId="4" fontId="20" fillId="6" borderId="1" xfId="4" applyNumberFormat="1" applyFont="1" applyFill="1" applyBorder="1" applyAlignment="1">
      <alignment horizontal="center" vertical="center" wrapText="1"/>
    </xf>
    <xf numFmtId="4" fontId="19" fillId="6" borderId="8" xfId="4" applyNumberFormat="1" applyFont="1" applyFill="1" applyBorder="1" applyAlignment="1">
      <alignment horizontal="left" vertical="center" wrapText="1"/>
    </xf>
    <xf numFmtId="0" fontId="21" fillId="6" borderId="1" xfId="4" applyFont="1" applyFill="1" applyBorder="1" applyAlignment="1">
      <alignment horizontal="center" vertical="center"/>
    </xf>
    <xf numFmtId="0" fontId="20" fillId="6" borderId="10" xfId="4" applyFont="1" applyFill="1" applyBorder="1" applyAlignment="1">
      <alignment horizontal="center" vertical="center"/>
    </xf>
    <xf numFmtId="0" fontId="20" fillId="4" borderId="11" xfId="4" applyFont="1" applyFill="1" applyBorder="1" applyAlignment="1">
      <alignment horizontal="center" vertical="center"/>
    </xf>
    <xf numFmtId="3" fontId="33" fillId="4" borderId="7" xfId="4" applyNumberFormat="1" applyFont="1" applyFill="1" applyBorder="1" applyAlignment="1">
      <alignment horizontal="center" vertical="center"/>
    </xf>
    <xf numFmtId="4" fontId="33" fillId="4" borderId="7" xfId="4" applyNumberFormat="1" applyFont="1" applyFill="1" applyBorder="1" applyAlignment="1">
      <alignment horizontal="center" vertical="center"/>
    </xf>
    <xf numFmtId="0" fontId="34" fillId="4" borderId="1" xfId="7" applyFont="1" applyFill="1" applyBorder="1" applyAlignment="1">
      <alignment horizontal="center" vertical="center" wrapText="1"/>
    </xf>
    <xf numFmtId="0" fontId="34" fillId="4" borderId="8" xfId="7" applyFont="1" applyFill="1" applyBorder="1" applyAlignment="1">
      <alignment horizontal="left" vertical="center" wrapText="1"/>
    </xf>
    <xf numFmtId="0" fontId="27" fillId="4" borderId="1" xfId="7" applyFont="1" applyFill="1" applyBorder="1" applyAlignment="1">
      <alignment horizontal="center" vertical="center" wrapText="1"/>
    </xf>
    <xf numFmtId="0" fontId="34" fillId="4" borderId="7" xfId="7" applyFont="1" applyFill="1" applyBorder="1" applyAlignment="1">
      <alignment horizontal="center" vertical="center" wrapText="1"/>
    </xf>
    <xf numFmtId="4" fontId="27" fillId="5" borderId="8" xfId="4" applyNumberFormat="1" applyFont="1" applyFill="1" applyBorder="1" applyAlignment="1">
      <alignment horizontal="left" vertical="center" wrapText="1"/>
    </xf>
    <xf numFmtId="0" fontId="20" fillId="4" borderId="0" xfId="4" quotePrefix="1" applyFont="1" applyFill="1" applyAlignment="1">
      <alignment horizontal="center" vertical="center"/>
    </xf>
    <xf numFmtId="4" fontId="20" fillId="4" borderId="6" xfId="4" applyNumberFormat="1" applyFont="1" applyFill="1" applyBorder="1" applyAlignment="1">
      <alignment horizontal="center" vertical="center" wrapText="1"/>
    </xf>
    <xf numFmtId="4" fontId="19" fillId="4" borderId="12" xfId="4" applyNumberFormat="1" applyFont="1" applyFill="1" applyBorder="1" applyAlignment="1">
      <alignment horizontal="left" vertical="center" wrapText="1"/>
    </xf>
    <xf numFmtId="0" fontId="21" fillId="4" borderId="1" xfId="4" quotePrefix="1" applyFont="1" applyFill="1" applyBorder="1" applyAlignment="1">
      <alignment horizontal="center" vertical="center"/>
    </xf>
    <xf numFmtId="4" fontId="35" fillId="4" borderId="12" xfId="4" applyNumberFormat="1" applyFont="1" applyFill="1" applyBorder="1" applyAlignment="1">
      <alignment horizontal="left" vertical="center" wrapText="1"/>
    </xf>
    <xf numFmtId="4" fontId="19" fillId="4" borderId="12" xfId="4" applyNumberFormat="1" applyFont="1" applyFill="1" applyBorder="1" applyAlignment="1">
      <alignment horizontal="left" vertical="center" wrapText="1" indent="1"/>
    </xf>
    <xf numFmtId="3" fontId="36" fillId="4" borderId="1" xfId="5" applyNumberFormat="1" applyFont="1" applyFill="1" applyBorder="1" applyAlignment="1">
      <alignment horizontal="center" vertical="center" wrapText="1"/>
    </xf>
    <xf numFmtId="0" fontId="36" fillId="4" borderId="1" xfId="5" applyFont="1" applyFill="1" applyBorder="1" applyAlignment="1">
      <alignment horizontal="center" vertical="center" wrapText="1"/>
    </xf>
    <xf numFmtId="0" fontId="24" fillId="4" borderId="8" xfId="5" applyFont="1" applyFill="1" applyBorder="1" applyAlignment="1">
      <alignment horizontal="left" vertical="center" wrapText="1"/>
    </xf>
    <xf numFmtId="0" fontId="23" fillId="4" borderId="13" xfId="5" applyFill="1" applyBorder="1" applyAlignment="1">
      <alignment horizontal="center" vertical="center"/>
    </xf>
    <xf numFmtId="3" fontId="20" fillId="4" borderId="6" xfId="4" applyNumberFormat="1" applyFont="1" applyFill="1" applyBorder="1" applyAlignment="1">
      <alignment horizontal="center" vertical="center"/>
    </xf>
    <xf numFmtId="4" fontId="20" fillId="4" borderId="6" xfId="4" applyNumberFormat="1" applyFont="1" applyFill="1" applyBorder="1" applyAlignment="1">
      <alignment horizontal="center" vertical="center"/>
    </xf>
    <xf numFmtId="0" fontId="37" fillId="4" borderId="1" xfId="5" applyFont="1" applyFill="1" applyBorder="1" applyAlignment="1">
      <alignment horizontal="center" vertical="center"/>
    </xf>
    <xf numFmtId="0" fontId="38" fillId="4" borderId="8" xfId="5" applyFont="1" applyFill="1" applyBorder="1" applyAlignment="1">
      <alignment horizontal="left" vertical="center" wrapText="1"/>
    </xf>
    <xf numFmtId="4" fontId="36" fillId="4" borderId="1" xfId="5" applyNumberFormat="1" applyFont="1" applyFill="1" applyBorder="1" applyAlignment="1">
      <alignment horizontal="center" vertical="center" wrapText="1"/>
    </xf>
    <xf numFmtId="4" fontId="31" fillId="4" borderId="12" xfId="4" quotePrefix="1" applyNumberFormat="1" applyFont="1" applyFill="1" applyBorder="1" applyAlignment="1">
      <alignment horizontal="left" vertical="center" wrapText="1"/>
    </xf>
    <xf numFmtId="0" fontId="20" fillId="4" borderId="14" xfId="4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center" vertical="center"/>
    </xf>
    <xf numFmtId="0" fontId="1" fillId="4" borderId="7" xfId="4" applyFill="1" applyBorder="1" applyAlignment="1">
      <alignment horizontal="center" vertical="center"/>
    </xf>
    <xf numFmtId="4" fontId="20" fillId="4" borderId="1" xfId="7" applyNumberFormat="1" applyFont="1" applyFill="1" applyBorder="1" applyAlignment="1">
      <alignment horizontal="center" vertical="center" wrapText="1"/>
    </xf>
    <xf numFmtId="3" fontId="20" fillId="4" borderId="1" xfId="7" applyNumberFormat="1" applyFont="1" applyFill="1" applyBorder="1" applyAlignment="1">
      <alignment horizontal="center" vertical="center"/>
    </xf>
    <xf numFmtId="4" fontId="19" fillId="4" borderId="8" xfId="7" applyNumberFormat="1" applyFont="1" applyFill="1" applyBorder="1" applyAlignment="1">
      <alignment horizontal="left" vertical="center" wrapText="1"/>
    </xf>
    <xf numFmtId="0" fontId="20" fillId="4" borderId="7" xfId="7" applyFont="1" applyFill="1" applyBorder="1" applyAlignment="1">
      <alignment horizontal="center" vertical="center"/>
    </xf>
    <xf numFmtId="3" fontId="20" fillId="4" borderId="1" xfId="7" applyNumberFormat="1" applyFont="1" applyFill="1" applyBorder="1" applyAlignment="1">
      <alignment horizontal="center" vertical="center" wrapText="1"/>
    </xf>
    <xf numFmtId="4" fontId="20" fillId="4" borderId="1" xfId="7" applyNumberFormat="1" applyFont="1" applyFill="1" applyBorder="1" applyAlignment="1">
      <alignment horizontal="center" vertical="center"/>
    </xf>
    <xf numFmtId="0" fontId="19" fillId="4" borderId="8" xfId="4" applyFont="1" applyFill="1" applyBorder="1" applyAlignment="1">
      <alignment horizontal="left" vertical="center" wrapText="1"/>
    </xf>
    <xf numFmtId="4" fontId="21" fillId="4" borderId="1" xfId="7" applyNumberFormat="1" applyFont="1" applyFill="1" applyBorder="1" applyAlignment="1">
      <alignment horizontal="center" vertical="center"/>
    </xf>
    <xf numFmtId="4" fontId="20" fillId="4" borderId="7" xfId="7" applyNumberFormat="1" applyFont="1" applyFill="1" applyBorder="1" applyAlignment="1">
      <alignment horizontal="center" vertical="center"/>
    </xf>
    <xf numFmtId="4" fontId="27" fillId="5" borderId="15" xfId="4" applyNumberFormat="1" applyFont="1" applyFill="1" applyBorder="1" applyAlignment="1">
      <alignment horizontal="left" vertical="center" wrapText="1"/>
    </xf>
    <xf numFmtId="4" fontId="19" fillId="4" borderId="12" xfId="4" applyNumberFormat="1" applyFont="1" applyFill="1" applyBorder="1" applyAlignment="1">
      <alignment vertical="center" wrapText="1"/>
    </xf>
    <xf numFmtId="0" fontId="20" fillId="4" borderId="0" xfId="4" applyFont="1" applyFill="1"/>
    <xf numFmtId="0" fontId="20" fillId="4" borderId="0" xfId="4" applyFont="1" applyFill="1" applyAlignment="1">
      <alignment vertical="center"/>
    </xf>
    <xf numFmtId="0" fontId="33" fillId="4" borderId="1" xfId="4" applyFont="1" applyFill="1" applyBorder="1" applyAlignment="1">
      <alignment horizontal="center" vertical="center" wrapText="1"/>
    </xf>
    <xf numFmtId="0" fontId="20" fillId="4" borderId="1" xfId="7" applyFont="1" applyFill="1" applyBorder="1" applyAlignment="1">
      <alignment horizontal="center" vertical="center"/>
    </xf>
    <xf numFmtId="0" fontId="19" fillId="4" borderId="8" xfId="7" applyFont="1" applyFill="1" applyBorder="1" applyAlignment="1">
      <alignment horizontal="left" vertical="center" wrapText="1"/>
    </xf>
    <xf numFmtId="0" fontId="21" fillId="4" borderId="1" xfId="7" applyFont="1" applyFill="1" applyBorder="1" applyAlignment="1">
      <alignment horizontal="center" vertical="center"/>
    </xf>
    <xf numFmtId="0" fontId="1" fillId="4" borderId="0" xfId="4" applyFill="1" applyAlignment="1">
      <alignment horizontal="center" vertical="center"/>
    </xf>
    <xf numFmtId="4" fontId="21" fillId="4" borderId="1" xfId="7" applyNumberFormat="1" applyFont="1" applyFill="1" applyBorder="1" applyAlignment="1">
      <alignment horizontal="center" vertical="center" wrapText="1"/>
    </xf>
    <xf numFmtId="4" fontId="20" fillId="4" borderId="7" xfId="7" applyNumberFormat="1" applyFont="1" applyFill="1" applyBorder="1" applyAlignment="1">
      <alignment horizontal="center" vertical="center" wrapText="1"/>
    </xf>
    <xf numFmtId="0" fontId="20" fillId="4" borderId="7" xfId="4" applyFont="1" applyFill="1" applyBorder="1" applyAlignment="1">
      <alignment horizontal="center" vertical="center"/>
    </xf>
    <xf numFmtId="0" fontId="20" fillId="4" borderId="5" xfId="4" applyFont="1" applyFill="1" applyBorder="1" applyAlignment="1">
      <alignment horizontal="center" vertical="center" wrapText="1"/>
    </xf>
    <xf numFmtId="3" fontId="36" fillId="4" borderId="4" xfId="5" applyNumberFormat="1" applyFont="1" applyFill="1" applyBorder="1" applyAlignment="1">
      <alignment horizontal="center" vertical="center" wrapText="1"/>
    </xf>
    <xf numFmtId="0" fontId="36" fillId="4" borderId="4" xfId="5" applyFont="1" applyFill="1" applyBorder="1" applyAlignment="1">
      <alignment horizontal="center" vertical="center" wrapText="1"/>
    </xf>
    <xf numFmtId="0" fontId="24" fillId="4" borderId="16" xfId="5" applyFont="1" applyFill="1" applyBorder="1" applyAlignment="1">
      <alignment horizontal="left" vertical="center" wrapText="1"/>
    </xf>
    <xf numFmtId="0" fontId="23" fillId="4" borderId="17" xfId="5" applyFill="1" applyBorder="1" applyAlignment="1">
      <alignment horizontal="center" vertical="center"/>
    </xf>
    <xf numFmtId="3" fontId="19" fillId="4" borderId="8" xfId="4" applyNumberFormat="1" applyFont="1" applyFill="1" applyBorder="1" applyAlignment="1">
      <alignment horizontal="left" vertical="center" wrapText="1"/>
    </xf>
    <xf numFmtId="3" fontId="21" fillId="4" borderId="1" xfId="4" applyNumberFormat="1" applyFont="1" applyFill="1" applyBorder="1" applyAlignment="1">
      <alignment horizontal="center" vertical="center"/>
    </xf>
    <xf numFmtId="3" fontId="31" fillId="4" borderId="8" xfId="4" applyNumberFormat="1" applyFont="1" applyFill="1" applyBorder="1" applyAlignment="1">
      <alignment horizontal="left" vertical="center" wrapText="1"/>
    </xf>
    <xf numFmtId="3" fontId="1" fillId="4" borderId="0" xfId="4" applyNumberFormat="1" applyFill="1" applyAlignment="1">
      <alignment horizontal="center" vertical="center"/>
    </xf>
    <xf numFmtId="0" fontId="24" fillId="4" borderId="18" xfId="5" applyFont="1" applyFill="1" applyBorder="1" applyAlignment="1">
      <alignment horizontal="left" vertical="center" wrapText="1"/>
    </xf>
    <xf numFmtId="0" fontId="29" fillId="4" borderId="8" xfId="5" applyFont="1" applyFill="1" applyBorder="1" applyAlignment="1">
      <alignment horizontal="left" vertical="center" wrapText="1"/>
    </xf>
    <xf numFmtId="0" fontId="41" fillId="4" borderId="8" xfId="5" applyFont="1" applyFill="1" applyBorder="1" applyAlignment="1">
      <alignment horizontal="left" vertical="center" wrapText="1"/>
    </xf>
    <xf numFmtId="3" fontId="23" fillId="4" borderId="0" xfId="5" applyNumberFormat="1" applyFill="1" applyAlignment="1">
      <alignment horizontal="center" vertical="center"/>
    </xf>
    <xf numFmtId="0" fontId="23" fillId="4" borderId="0" xfId="5" applyFill="1" applyAlignment="1">
      <alignment horizontal="center" vertical="center"/>
    </xf>
    <xf numFmtId="0" fontId="24" fillId="4" borderId="0" xfId="5" applyFont="1" applyFill="1" applyAlignment="1">
      <alignment horizontal="left" vertical="center" wrapText="1"/>
    </xf>
    <xf numFmtId="0" fontId="20" fillId="4" borderId="5" xfId="4" applyFont="1" applyFill="1" applyBorder="1" applyAlignment="1">
      <alignment horizontal="center" vertical="center"/>
    </xf>
    <xf numFmtId="3" fontId="1" fillId="4" borderId="1" xfId="4" applyNumberFormat="1" applyFill="1" applyBorder="1" applyAlignment="1">
      <alignment horizontal="center" vertical="center"/>
    </xf>
    <xf numFmtId="0" fontId="1" fillId="4" borderId="1" xfId="4" applyFill="1" applyBorder="1" applyAlignment="1">
      <alignment horizontal="center" vertical="center"/>
    </xf>
    <xf numFmtId="3" fontId="1" fillId="4" borderId="15" xfId="4" applyNumberFormat="1" applyFill="1" applyBorder="1" applyAlignment="1">
      <alignment horizontal="center" vertical="center"/>
    </xf>
    <xf numFmtId="0" fontId="1" fillId="4" borderId="2" xfId="4" applyFill="1" applyBorder="1" applyAlignment="1">
      <alignment horizontal="center" vertical="center"/>
    </xf>
    <xf numFmtId="3" fontId="20" fillId="4" borderId="19" xfId="7" applyNumberFormat="1" applyFont="1" applyFill="1" applyBorder="1" applyAlignment="1">
      <alignment horizontal="center" vertical="center"/>
    </xf>
    <xf numFmtId="3" fontId="20" fillId="4" borderId="4" xfId="7" applyNumberFormat="1" applyFont="1" applyFill="1" applyBorder="1" applyAlignment="1">
      <alignment horizontal="center" vertical="center"/>
    </xf>
    <xf numFmtId="3" fontId="20" fillId="4" borderId="20" xfId="7" applyNumberFormat="1" applyFont="1" applyFill="1" applyBorder="1" applyAlignment="1">
      <alignment horizontal="center" vertical="center"/>
    </xf>
    <xf numFmtId="3" fontId="20" fillId="4" borderId="3" xfId="7" applyNumberFormat="1" applyFont="1" applyFill="1" applyBorder="1" applyAlignment="1">
      <alignment horizontal="center" vertical="center"/>
    </xf>
    <xf numFmtId="3" fontId="20" fillId="4" borderId="21" xfId="7" applyNumberFormat="1" applyFont="1" applyFill="1" applyBorder="1" applyAlignment="1">
      <alignment horizontal="center" vertical="center"/>
    </xf>
    <xf numFmtId="3" fontId="20" fillId="4" borderId="2" xfId="7" applyNumberFormat="1" applyFont="1" applyFill="1" applyBorder="1" applyAlignment="1">
      <alignment horizontal="center" vertical="center"/>
    </xf>
    <xf numFmtId="3" fontId="20" fillId="4" borderId="21" xfId="4" applyNumberFormat="1" applyFont="1" applyFill="1" applyBorder="1" applyAlignment="1">
      <alignment horizontal="center" vertical="center"/>
    </xf>
    <xf numFmtId="3" fontId="20" fillId="4" borderId="3" xfId="4" applyNumberFormat="1" applyFont="1" applyFill="1" applyBorder="1" applyAlignment="1">
      <alignment horizontal="center" vertical="center"/>
    </xf>
    <xf numFmtId="3" fontId="20" fillId="4" borderId="22" xfId="7" applyNumberFormat="1" applyFont="1" applyFill="1" applyBorder="1" applyAlignment="1">
      <alignment horizontal="center" vertical="center" wrapText="1"/>
    </xf>
    <xf numFmtId="3" fontId="20" fillId="4" borderId="16" xfId="7" applyNumberFormat="1" applyFont="1" applyFill="1" applyBorder="1" applyAlignment="1">
      <alignment horizontal="center" vertical="center" wrapText="1"/>
    </xf>
    <xf numFmtId="3" fontId="20" fillId="4" borderId="23" xfId="7" applyNumberFormat="1" applyFont="1" applyFill="1" applyBorder="1" applyAlignment="1">
      <alignment horizontal="center" vertical="center" wrapText="1"/>
    </xf>
    <xf numFmtId="3" fontId="20" fillId="4" borderId="19" xfId="7" applyNumberFormat="1" applyFont="1" applyFill="1" applyBorder="1" applyAlignment="1">
      <alignment horizontal="center" vertical="center" wrapText="1"/>
    </xf>
    <xf numFmtId="3" fontId="20" fillId="4" borderId="18" xfId="7" applyNumberFormat="1" applyFont="1" applyFill="1" applyBorder="1" applyAlignment="1">
      <alignment horizontal="center" vertical="center" wrapText="1"/>
    </xf>
    <xf numFmtId="3" fontId="20" fillId="4" borderId="0" xfId="7" applyNumberFormat="1" applyFont="1" applyFill="1" applyAlignment="1">
      <alignment horizontal="center" vertical="center" wrapText="1"/>
    </xf>
    <xf numFmtId="3" fontId="20" fillId="4" borderId="20" xfId="7" applyNumberFormat="1" applyFont="1" applyFill="1" applyBorder="1" applyAlignment="1">
      <alignment horizontal="center" vertical="center" wrapText="1"/>
    </xf>
    <xf numFmtId="3" fontId="20" fillId="4" borderId="15" xfId="7" applyNumberFormat="1" applyFont="1" applyFill="1" applyBorder="1" applyAlignment="1">
      <alignment horizontal="center" vertical="center" wrapText="1"/>
    </xf>
    <xf numFmtId="3" fontId="20" fillId="4" borderId="24" xfId="7" applyNumberFormat="1" applyFont="1" applyFill="1" applyBorder="1" applyAlignment="1">
      <alignment horizontal="center" vertical="center" wrapText="1"/>
    </xf>
    <xf numFmtId="3" fontId="20" fillId="4" borderId="21" xfId="7" applyNumberFormat="1" applyFont="1" applyFill="1" applyBorder="1" applyAlignment="1">
      <alignment horizontal="center" vertical="center" wrapText="1"/>
    </xf>
    <xf numFmtId="3" fontId="20" fillId="4" borderId="2" xfId="4" applyNumberFormat="1" applyFont="1" applyFill="1" applyBorder="1" applyAlignment="1">
      <alignment horizontal="center" vertical="center"/>
    </xf>
    <xf numFmtId="3" fontId="20" fillId="4" borderId="15" xfId="4" applyNumberFormat="1" applyFont="1" applyFill="1" applyBorder="1" applyAlignment="1">
      <alignment horizontal="center" vertical="center"/>
    </xf>
    <xf numFmtId="3" fontId="20" fillId="4" borderId="2" xfId="7" applyNumberFormat="1" applyFont="1" applyFill="1" applyBorder="1" applyAlignment="1">
      <alignment horizontal="center" vertical="center" wrapText="1"/>
    </xf>
    <xf numFmtId="0" fontId="1" fillId="4" borderId="0" xfId="4" applyFill="1" applyAlignment="1">
      <alignment horizontal="center"/>
    </xf>
    <xf numFmtId="0" fontId="9" fillId="4" borderId="0" xfId="4" applyFont="1" applyFill="1"/>
    <xf numFmtId="0" fontId="9" fillId="4" borderId="0" xfId="4" applyFont="1" applyFill="1" applyAlignment="1">
      <alignment vertical="center"/>
    </xf>
    <xf numFmtId="0" fontId="21" fillId="4" borderId="0" xfId="4" applyFont="1" applyFill="1"/>
    <xf numFmtId="0" fontId="21" fillId="4" borderId="0" xfId="4" applyFont="1" applyFill="1" applyAlignment="1">
      <alignment vertical="center"/>
    </xf>
    <xf numFmtId="3" fontId="33" fillId="4" borderId="1" xfId="4" applyNumberFormat="1" applyFont="1" applyFill="1" applyBorder="1" applyAlignment="1">
      <alignment horizontal="center" vertical="center"/>
    </xf>
    <xf numFmtId="3" fontId="33" fillId="4" borderId="1" xfId="6" applyNumberFormat="1" applyFont="1" applyFill="1" applyBorder="1" applyAlignment="1">
      <alignment horizontal="center" vertical="center"/>
    </xf>
    <xf numFmtId="3" fontId="33" fillId="4" borderId="1" xfId="7" applyNumberFormat="1" applyFont="1" applyFill="1" applyBorder="1" applyAlignment="1">
      <alignment horizontal="center" vertical="center"/>
    </xf>
    <xf numFmtId="0" fontId="33" fillId="4" borderId="1" xfId="7" applyFont="1" applyFill="1" applyBorder="1" applyAlignment="1">
      <alignment horizontal="center" vertical="center"/>
    </xf>
    <xf numFmtId="0" fontId="33" fillId="4" borderId="7" xfId="7" applyFont="1" applyFill="1" applyBorder="1" applyAlignment="1">
      <alignment horizontal="center" vertical="center"/>
    </xf>
    <xf numFmtId="3" fontId="21" fillId="4" borderId="7" xfId="4" applyNumberFormat="1" applyFont="1" applyFill="1" applyBorder="1" applyAlignment="1">
      <alignment horizontal="center" vertical="center"/>
    </xf>
    <xf numFmtId="3" fontId="21" fillId="4" borderId="1" xfId="6" applyNumberFormat="1" applyFont="1" applyFill="1" applyBorder="1" applyAlignment="1">
      <alignment horizontal="center" vertical="center"/>
    </xf>
    <xf numFmtId="3" fontId="21" fillId="4" borderId="1" xfId="7" applyNumberFormat="1" applyFont="1" applyFill="1" applyBorder="1" applyAlignment="1">
      <alignment horizontal="center" vertical="center"/>
    </xf>
    <xf numFmtId="3" fontId="20" fillId="4" borderId="7" xfId="7" applyNumberFormat="1" applyFont="1" applyFill="1" applyBorder="1" applyAlignment="1">
      <alignment horizontal="center" vertical="center"/>
    </xf>
    <xf numFmtId="2" fontId="21" fillId="4" borderId="1" xfId="7" applyNumberFormat="1" applyFont="1" applyFill="1" applyBorder="1" applyAlignment="1">
      <alignment horizontal="center" vertical="center"/>
    </xf>
    <xf numFmtId="2" fontId="20" fillId="4" borderId="7" xfId="7" applyNumberFormat="1" applyFont="1" applyFill="1" applyBorder="1" applyAlignment="1">
      <alignment horizontal="center" vertical="center"/>
    </xf>
    <xf numFmtId="3" fontId="42" fillId="9" borderId="25" xfId="4" applyNumberFormat="1" applyFont="1" applyFill="1" applyBorder="1" applyAlignment="1">
      <alignment horizontal="center" vertical="center" wrapText="1"/>
    </xf>
    <xf numFmtId="0" fontId="42" fillId="8" borderId="25" xfId="4" applyFont="1" applyFill="1" applyBorder="1" applyAlignment="1">
      <alignment horizontal="center" vertical="center" wrapText="1"/>
    </xf>
    <xf numFmtId="0" fontId="42" fillId="9" borderId="29" xfId="4" applyFont="1" applyFill="1" applyBorder="1" applyAlignment="1">
      <alignment horizontal="center" vertical="center" wrapText="1"/>
    </xf>
    <xf numFmtId="0" fontId="45" fillId="2" borderId="6" xfId="4" applyFont="1" applyFill="1" applyBorder="1" applyAlignment="1">
      <alignment horizontal="center" vertical="center"/>
    </xf>
    <xf numFmtId="0" fontId="9" fillId="2" borderId="0" xfId="4" applyFont="1" applyFill="1"/>
    <xf numFmtId="49" fontId="46" fillId="0" borderId="6" xfId="4" applyNumberFormat="1" applyFont="1" applyBorder="1" applyAlignment="1">
      <alignment horizontal="left" vertical="top"/>
    </xf>
    <xf numFmtId="164" fontId="45" fillId="0" borderId="6" xfId="4" applyNumberFormat="1" applyFont="1" applyBorder="1" applyAlignment="1">
      <alignment horizontal="left" vertical="top"/>
    </xf>
    <xf numFmtId="49" fontId="1" fillId="0" borderId="6" xfId="4" applyNumberFormat="1" applyBorder="1" applyAlignment="1">
      <alignment horizontal="center" vertical="top"/>
    </xf>
    <xf numFmtId="3" fontId="1" fillId="0" borderId="6" xfId="4" applyNumberFormat="1" applyBorder="1" applyAlignment="1">
      <alignment horizontal="center" vertical="top"/>
    </xf>
    <xf numFmtId="3" fontId="46" fillId="0" borderId="6" xfId="4" applyNumberFormat="1" applyFont="1" applyBorder="1" applyAlignment="1">
      <alignment horizontal="center" vertical="top"/>
    </xf>
    <xf numFmtId="49" fontId="46" fillId="0" borderId="6" xfId="4" applyNumberFormat="1" applyFont="1" applyBorder="1" applyAlignment="1">
      <alignment horizontal="center" vertical="top"/>
    </xf>
    <xf numFmtId="164" fontId="46" fillId="0" borderId="6" xfId="4" applyNumberFormat="1" applyFont="1" applyBorder="1" applyAlignment="1">
      <alignment horizontal="left" vertical="top"/>
    </xf>
    <xf numFmtId="165" fontId="46" fillId="0" borderId="6" xfId="4" applyNumberFormat="1" applyFont="1" applyBorder="1" applyAlignment="1">
      <alignment horizontal="center" vertical="top"/>
    </xf>
    <xf numFmtId="4" fontId="46" fillId="0" borderId="6" xfId="4" applyNumberFormat="1" applyFont="1" applyBorder="1" applyAlignment="1">
      <alignment horizontal="center" vertical="top"/>
    </xf>
    <xf numFmtId="166" fontId="46" fillId="0" borderId="6" xfId="4" applyNumberFormat="1" applyFont="1" applyBorder="1" applyAlignment="1">
      <alignment horizontal="center" vertical="top"/>
    </xf>
    <xf numFmtId="49" fontId="1" fillId="0" borderId="6" xfId="4" applyNumberFormat="1" applyBorder="1" applyAlignment="1">
      <alignment horizontal="left" vertical="top"/>
    </xf>
    <xf numFmtId="0" fontId="1" fillId="0" borderId="0" xfId="4" applyAlignment="1">
      <alignment horizontal="center"/>
    </xf>
    <xf numFmtId="49" fontId="46" fillId="3" borderId="6" xfId="4" applyNumberFormat="1" applyFont="1" applyFill="1" applyBorder="1" applyAlignment="1">
      <alignment horizontal="left" vertical="top"/>
    </xf>
    <xf numFmtId="164" fontId="45" fillId="3" borderId="6" xfId="4" applyNumberFormat="1" applyFont="1" applyFill="1" applyBorder="1" applyAlignment="1">
      <alignment horizontal="left" vertical="top"/>
    </xf>
    <xf numFmtId="49" fontId="1" fillId="3" borderId="6" xfId="4" applyNumberFormat="1" applyFill="1" applyBorder="1" applyAlignment="1">
      <alignment horizontal="center" vertical="top"/>
    </xf>
    <xf numFmtId="3" fontId="1" fillId="3" borderId="6" xfId="4" applyNumberFormat="1" applyFill="1" applyBorder="1" applyAlignment="1">
      <alignment horizontal="center" vertical="top"/>
    </xf>
    <xf numFmtId="3" fontId="46" fillId="3" borderId="6" xfId="4" applyNumberFormat="1" applyFont="1" applyFill="1" applyBorder="1" applyAlignment="1">
      <alignment horizontal="center" vertical="top"/>
    </xf>
    <xf numFmtId="49" fontId="46" fillId="3" borderId="6" xfId="4" applyNumberFormat="1" applyFont="1" applyFill="1" applyBorder="1" applyAlignment="1">
      <alignment horizontal="center" vertical="top"/>
    </xf>
    <xf numFmtId="0" fontId="1" fillId="3" borderId="0" xfId="4" applyFill="1"/>
    <xf numFmtId="164" fontId="46" fillId="3" borderId="6" xfId="4" applyNumberFormat="1" applyFont="1" applyFill="1" applyBorder="1" applyAlignment="1">
      <alignment horizontal="left" vertical="top"/>
    </xf>
    <xf numFmtId="4" fontId="46" fillId="3" borderId="6" xfId="4" applyNumberFormat="1" applyFont="1" applyFill="1" applyBorder="1" applyAlignment="1">
      <alignment horizontal="center" vertical="top"/>
    </xf>
    <xf numFmtId="165" fontId="46" fillId="3" borderId="6" xfId="4" applyNumberFormat="1" applyFont="1" applyFill="1" applyBorder="1" applyAlignment="1">
      <alignment horizontal="center" vertical="top"/>
    </xf>
    <xf numFmtId="0" fontId="47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48" fillId="0" borderId="1" xfId="0" applyFont="1" applyFill="1" applyBorder="1" applyAlignment="1">
      <alignment horizontal="left" vertical="top"/>
    </xf>
    <xf numFmtId="0" fontId="48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49" fillId="3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left" vertical="center"/>
    </xf>
    <xf numFmtId="0" fontId="49" fillId="0" borderId="1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center"/>
    </xf>
    <xf numFmtId="14" fontId="49" fillId="3" borderId="1" xfId="0" applyNumberFormat="1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9" fontId="49" fillId="0" borderId="1" xfId="0" applyNumberFormat="1" applyFont="1" applyFill="1" applyBorder="1" applyAlignment="1">
      <alignment horizontal="center" vertical="center"/>
    </xf>
    <xf numFmtId="9" fontId="49" fillId="3" borderId="1" xfId="0" applyNumberFormat="1" applyFont="1" applyFill="1" applyBorder="1" applyAlignment="1">
      <alignment horizontal="center" vertical="center"/>
    </xf>
    <xf numFmtId="3" fontId="49" fillId="0" borderId="1" xfId="4" applyNumberFormat="1" applyFont="1" applyFill="1" applyBorder="1" applyAlignment="1">
      <alignment horizontal="center" vertical="center"/>
    </xf>
    <xf numFmtId="49" fontId="49" fillId="0" borderId="5" xfId="4" applyNumberFormat="1" applyFont="1" applyFill="1" applyBorder="1" applyAlignment="1">
      <alignment horizontal="left" vertical="center"/>
    </xf>
    <xf numFmtId="164" fontId="49" fillId="0" borderId="1" xfId="4" applyNumberFormat="1" applyFont="1" applyFill="1" applyBorder="1" applyAlignment="1">
      <alignment horizontal="left" vertical="center"/>
    </xf>
    <xf numFmtId="49" fontId="49" fillId="0" borderId="1" xfId="4" applyNumberFormat="1" applyFont="1" applyFill="1" applyBorder="1" applyAlignment="1">
      <alignment horizontal="center" vertical="center"/>
    </xf>
    <xf numFmtId="0" fontId="49" fillId="0" borderId="1" xfId="4" applyFont="1" applyFill="1" applyBorder="1" applyAlignment="1">
      <alignment vertical="center"/>
    </xf>
    <xf numFmtId="0" fontId="49" fillId="0" borderId="0" xfId="4" applyFont="1" applyFill="1" applyAlignment="1">
      <alignment vertical="center"/>
    </xf>
    <xf numFmtId="0" fontId="49" fillId="0" borderId="7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left" vertical="center"/>
    </xf>
    <xf numFmtId="0" fontId="49" fillId="11" borderId="1" xfId="0" applyFont="1" applyFill="1" applyBorder="1" applyAlignment="1">
      <alignment horizontal="center" vertical="center"/>
    </xf>
    <xf numFmtId="9" fontId="49" fillId="11" borderId="1" xfId="0" applyNumberFormat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8" fillId="4" borderId="2" xfId="4" applyFont="1" applyFill="1" applyBorder="1" applyAlignment="1">
      <alignment horizontal="center" vertical="center" wrapText="1"/>
    </xf>
    <xf numFmtId="0" fontId="18" fillId="4" borderId="3" xfId="4" applyFont="1" applyFill="1" applyBorder="1" applyAlignment="1">
      <alignment horizontal="center" vertical="center" wrapText="1"/>
    </xf>
    <xf numFmtId="0" fontId="18" fillId="4" borderId="4" xfId="4" applyFont="1" applyFill="1" applyBorder="1" applyAlignment="1">
      <alignment horizontal="center" vertical="center" wrapText="1"/>
    </xf>
    <xf numFmtId="0" fontId="27" fillId="4" borderId="2" xfId="7" applyFont="1" applyFill="1" applyBorder="1" applyAlignment="1">
      <alignment horizontal="center" vertical="center" wrapText="1"/>
    </xf>
    <xf numFmtId="0" fontId="27" fillId="4" borderId="3" xfId="7" applyFont="1" applyFill="1" applyBorder="1" applyAlignment="1">
      <alignment horizontal="center" vertical="center" wrapText="1"/>
    </xf>
    <xf numFmtId="0" fontId="27" fillId="4" borderId="4" xfId="7" applyFont="1" applyFill="1" applyBorder="1" applyAlignment="1">
      <alignment horizontal="center" vertical="center" wrapText="1"/>
    </xf>
    <xf numFmtId="14" fontId="18" fillId="4" borderId="2" xfId="4" applyNumberFormat="1" applyFont="1" applyFill="1" applyBorder="1" applyAlignment="1">
      <alignment horizontal="center" vertical="center" wrapText="1"/>
    </xf>
    <xf numFmtId="14" fontId="18" fillId="4" borderId="3" xfId="4" applyNumberFormat="1" applyFont="1" applyFill="1" applyBorder="1" applyAlignment="1">
      <alignment horizontal="center" vertical="center" wrapText="1"/>
    </xf>
    <xf numFmtId="14" fontId="18" fillId="4" borderId="4" xfId="4" applyNumberFormat="1" applyFont="1" applyFill="1" applyBorder="1" applyAlignment="1">
      <alignment horizontal="center" vertical="center" wrapText="1"/>
    </xf>
    <xf numFmtId="0" fontId="21" fillId="4" borderId="2" xfId="7" applyFont="1" applyFill="1" applyBorder="1" applyAlignment="1">
      <alignment horizontal="center" vertical="center"/>
    </xf>
    <xf numFmtId="0" fontId="21" fillId="4" borderId="3" xfId="7" applyFont="1" applyFill="1" applyBorder="1" applyAlignment="1">
      <alignment horizontal="center" vertical="center"/>
    </xf>
    <xf numFmtId="0" fontId="21" fillId="4" borderId="4" xfId="7" applyFont="1" applyFill="1" applyBorder="1" applyAlignment="1">
      <alignment horizontal="center" vertical="center"/>
    </xf>
    <xf numFmtId="3" fontId="42" fillId="9" borderId="28" xfId="4" applyNumberFormat="1" applyFont="1" applyFill="1" applyBorder="1" applyAlignment="1">
      <alignment horizontal="center" vertical="center" wrapText="1"/>
    </xf>
    <xf numFmtId="3" fontId="42" fillId="8" borderId="12" xfId="4" applyNumberFormat="1" applyFont="1" applyFill="1" applyBorder="1" applyAlignment="1">
      <alignment horizontal="center" vertical="center" wrapText="1"/>
    </xf>
    <xf numFmtId="3" fontId="42" fillId="9" borderId="27" xfId="4" applyNumberFormat="1" applyFont="1" applyFill="1" applyBorder="1" applyAlignment="1">
      <alignment horizontal="center" vertical="center" wrapText="1"/>
    </xf>
    <xf numFmtId="3" fontId="42" fillId="8" borderId="0" xfId="4" applyNumberFormat="1" applyFont="1" applyFill="1" applyAlignment="1">
      <alignment horizontal="center" vertical="center" wrapText="1"/>
    </xf>
    <xf numFmtId="0" fontId="18" fillId="7" borderId="2" xfId="4" applyFont="1" applyFill="1" applyBorder="1" applyAlignment="1">
      <alignment horizontal="center" vertical="center" wrapText="1"/>
    </xf>
    <xf numFmtId="0" fontId="18" fillId="7" borderId="4" xfId="4" applyFont="1" applyFill="1" applyBorder="1" applyAlignment="1">
      <alignment horizontal="center" vertical="center" wrapText="1"/>
    </xf>
    <xf numFmtId="0" fontId="42" fillId="9" borderId="30" xfId="4" applyFont="1" applyFill="1" applyBorder="1" applyAlignment="1">
      <alignment horizontal="center" vertical="center" wrapText="1"/>
    </xf>
    <xf numFmtId="0" fontId="42" fillId="8" borderId="26" xfId="4" applyFont="1" applyFill="1" applyBorder="1" applyAlignment="1">
      <alignment horizontal="center" vertical="center" wrapText="1"/>
    </xf>
    <xf numFmtId="4" fontId="43" fillId="9" borderId="29" xfId="4" applyNumberFormat="1" applyFont="1" applyFill="1" applyBorder="1" applyAlignment="1">
      <alignment horizontal="left" vertical="center" wrapText="1"/>
    </xf>
    <xf numFmtId="4" fontId="43" fillId="8" borderId="25" xfId="4" applyNumberFormat="1" applyFont="1" applyFill="1" applyBorder="1" applyAlignment="1">
      <alignment horizontal="left" vertical="center" wrapText="1"/>
    </xf>
    <xf numFmtId="4" fontId="42" fillId="9" borderId="29" xfId="4" applyNumberFormat="1" applyFont="1" applyFill="1" applyBorder="1" applyAlignment="1">
      <alignment horizontal="center" vertical="center" wrapText="1"/>
    </xf>
    <xf numFmtId="4" fontId="42" fillId="8" borderId="25" xfId="4" applyNumberFormat="1" applyFont="1" applyFill="1" applyBorder="1" applyAlignment="1">
      <alignment horizontal="center" vertical="center" wrapText="1"/>
    </xf>
    <xf numFmtId="3" fontId="42" fillId="8" borderId="25" xfId="4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2" fillId="0" borderId="2" xfId="3" applyFont="1" applyBorder="1" applyAlignment="1">
      <alignment vertical="center" wrapText="1"/>
    </xf>
    <xf numFmtId="0" fontId="12" fillId="0" borderId="3" xfId="3" applyFont="1" applyBorder="1" applyAlignment="1">
      <alignment vertical="center" wrapText="1"/>
    </xf>
    <xf numFmtId="0" fontId="12" fillId="0" borderId="4" xfId="3" applyFont="1" applyBorder="1" applyAlignment="1">
      <alignment vertical="center" wrapText="1"/>
    </xf>
  </cellXfs>
  <cellStyles count="8">
    <cellStyle name="Обычный" xfId="0" builtinId="0"/>
    <cellStyle name="Обычный 2" xfId="3" xr:uid="{B080FF38-F281-4247-941D-83EB136AFC3F}"/>
    <cellStyle name="Обычный 2 2" xfId="4" xr:uid="{E2F12725-F5DE-44A5-AC35-3812132BD9E9}"/>
    <cellStyle name="Обычный 2 3" xfId="5" xr:uid="{862A4C7E-9F7B-479C-8134-D7892EDD4A78}"/>
    <cellStyle name="Обычный 3" xfId="1" xr:uid="{BBA0EB31-C151-4F8A-B49A-AB6DC8AFEB92}"/>
    <cellStyle name="Обычный 3 2" xfId="7" xr:uid="{F301D20F-1DF2-45F1-B7A0-E69FEDBD1B88}"/>
    <cellStyle name="Обычный 3 3" xfId="2" xr:uid="{6682B62B-87CE-488C-878F-0CF1C98631E7}"/>
    <cellStyle name="Финансовый 2 2" xfId="6" xr:uid="{FE58B2B9-6118-422C-B032-C0A771EBBCFC}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6</xdr:row>
      <xdr:rowOff>161924</xdr:rowOff>
    </xdr:from>
    <xdr:to>
      <xdr:col>32</xdr:col>
      <xdr:colOff>457199</xdr:colOff>
      <xdr:row>47</xdr:row>
      <xdr:rowOff>30166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1D806D-4D58-41D5-B671-D1177F93D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1133474"/>
          <a:ext cx="7924800" cy="6507167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14</xdr:row>
      <xdr:rowOff>0</xdr:rowOff>
    </xdr:from>
    <xdr:to>
      <xdr:col>39</xdr:col>
      <xdr:colOff>219403</xdr:colOff>
      <xdr:row>25</xdr:row>
      <xdr:rowOff>57407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05EB784-712E-4CD3-80E8-DEE50672B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88200" y="2266950"/>
          <a:ext cx="2353003" cy="18385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1DE3AE0D-D907-4BC6-8129-1BCA34B1275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7D92-3A06-4607-83F8-7EC84ACA843F}">
  <dimension ref="A1:G553"/>
  <sheetViews>
    <sheetView workbookViewId="0">
      <pane ySplit="1" topLeftCell="A371" activePane="bottomLeft" state="frozen"/>
      <selection pane="bottomLeft" activeCell="A378" sqref="A378:XFD378"/>
    </sheetView>
  </sheetViews>
  <sheetFormatPr defaultColWidth="9.33203125" defaultRowHeight="15" x14ac:dyDescent="0.25"/>
  <cols>
    <col min="1" max="1" width="6" style="40" customWidth="1"/>
    <col min="2" max="2" width="84.1640625" style="40" customWidth="1"/>
    <col min="3" max="7" width="23.5" style="218" customWidth="1"/>
    <col min="8" max="16384" width="9.33203125" style="40"/>
  </cols>
  <sheetData>
    <row r="1" spans="1:7" s="206" customFormat="1" x14ac:dyDescent="0.25">
      <c r="A1" s="205" t="s">
        <v>99</v>
      </c>
      <c r="B1" s="205" t="s">
        <v>100</v>
      </c>
      <c r="C1" s="205" t="s">
        <v>1236</v>
      </c>
      <c r="D1" s="205" t="s">
        <v>1233</v>
      </c>
      <c r="E1" s="205" t="s">
        <v>1237</v>
      </c>
      <c r="F1" s="205" t="s">
        <v>1238</v>
      </c>
      <c r="G1" s="205" t="s">
        <v>1239</v>
      </c>
    </row>
    <row r="2" spans="1:7" x14ac:dyDescent="0.25">
      <c r="A2" s="207" t="s">
        <v>1240</v>
      </c>
      <c r="B2" s="208" t="s">
        <v>1241</v>
      </c>
      <c r="C2" s="209"/>
      <c r="D2" s="210"/>
      <c r="E2" s="211" t="s">
        <v>1242</v>
      </c>
      <c r="F2" s="212" t="s">
        <v>1243</v>
      </c>
      <c r="G2" s="212" t="s">
        <v>1244</v>
      </c>
    </row>
    <row r="3" spans="1:7" x14ac:dyDescent="0.25">
      <c r="A3" s="207" t="s">
        <v>1245</v>
      </c>
      <c r="B3" s="208" t="s">
        <v>1246</v>
      </c>
      <c r="C3" s="209"/>
      <c r="D3" s="210"/>
      <c r="E3" s="211" t="s">
        <v>1242</v>
      </c>
      <c r="F3" s="212" t="s">
        <v>1243</v>
      </c>
      <c r="G3" s="212" t="s">
        <v>1244</v>
      </c>
    </row>
    <row r="4" spans="1:7" x14ac:dyDescent="0.25">
      <c r="A4" s="207" t="s">
        <v>1247</v>
      </c>
      <c r="B4" s="208" t="s">
        <v>1248</v>
      </c>
      <c r="C4" s="209"/>
      <c r="D4" s="210"/>
      <c r="E4" s="211" t="s">
        <v>1249</v>
      </c>
      <c r="F4" s="212" t="s">
        <v>1250</v>
      </c>
      <c r="G4" s="212" t="s">
        <v>1251</v>
      </c>
    </row>
    <row r="5" spans="1:7" x14ac:dyDescent="0.25">
      <c r="A5" s="207" t="s">
        <v>1252</v>
      </c>
      <c r="B5" s="213" t="s">
        <v>1253</v>
      </c>
      <c r="C5" s="212" t="s">
        <v>1254</v>
      </c>
      <c r="D5" s="211">
        <v>1</v>
      </c>
      <c r="E5" s="211" t="s">
        <v>1255</v>
      </c>
      <c r="F5" s="212" t="s">
        <v>1256</v>
      </c>
      <c r="G5" s="212" t="s">
        <v>1256</v>
      </c>
    </row>
    <row r="6" spans="1:7" x14ac:dyDescent="0.25">
      <c r="A6" s="207" t="s">
        <v>1257</v>
      </c>
      <c r="B6" s="213" t="s">
        <v>1222</v>
      </c>
      <c r="C6" s="212" t="s">
        <v>217</v>
      </c>
      <c r="D6" s="214">
        <v>0.3</v>
      </c>
      <c r="E6" s="211" t="s">
        <v>1258</v>
      </c>
      <c r="F6" s="212" t="s">
        <v>1250</v>
      </c>
      <c r="G6" s="212" t="s">
        <v>1259</v>
      </c>
    </row>
    <row r="7" spans="1:7" x14ac:dyDescent="0.25">
      <c r="A7" s="207" t="s">
        <v>1260</v>
      </c>
      <c r="B7" s="213" t="s">
        <v>1261</v>
      </c>
      <c r="C7" s="212" t="s">
        <v>217</v>
      </c>
      <c r="D7" s="215">
        <v>12.71</v>
      </c>
      <c r="E7" s="211" t="s">
        <v>1262</v>
      </c>
      <c r="F7" s="212" t="s">
        <v>1250</v>
      </c>
      <c r="G7" s="212" t="s">
        <v>1263</v>
      </c>
    </row>
    <row r="8" spans="1:7" x14ac:dyDescent="0.25">
      <c r="A8" s="207" t="s">
        <v>1264</v>
      </c>
      <c r="B8" s="213" t="s">
        <v>1265</v>
      </c>
      <c r="C8" s="212" t="s">
        <v>217</v>
      </c>
      <c r="D8" s="215">
        <v>13.38</v>
      </c>
      <c r="E8" s="211" t="s">
        <v>1266</v>
      </c>
      <c r="F8" s="212" t="s">
        <v>1267</v>
      </c>
      <c r="G8" s="212" t="s">
        <v>1263</v>
      </c>
    </row>
    <row r="9" spans="1:7" x14ac:dyDescent="0.25">
      <c r="A9" s="207" t="s">
        <v>1268</v>
      </c>
      <c r="B9" s="213" t="s">
        <v>1063</v>
      </c>
      <c r="C9" s="212" t="s">
        <v>1254</v>
      </c>
      <c r="D9" s="214">
        <v>2230.6</v>
      </c>
      <c r="E9" s="211" t="s">
        <v>1269</v>
      </c>
      <c r="F9" s="212" t="s">
        <v>1270</v>
      </c>
      <c r="G9" s="212" t="s">
        <v>1271</v>
      </c>
    </row>
    <row r="10" spans="1:7" x14ac:dyDescent="0.25">
      <c r="A10" s="207" t="s">
        <v>1272</v>
      </c>
      <c r="B10" s="213" t="s">
        <v>1273</v>
      </c>
      <c r="C10" s="212" t="s">
        <v>1274</v>
      </c>
      <c r="D10" s="214">
        <v>7.6</v>
      </c>
      <c r="E10" s="211" t="s">
        <v>1275</v>
      </c>
      <c r="F10" s="212" t="s">
        <v>1276</v>
      </c>
      <c r="G10" s="212" t="s">
        <v>1251</v>
      </c>
    </row>
    <row r="11" spans="1:7" x14ac:dyDescent="0.25">
      <c r="A11" s="207" t="s">
        <v>1277</v>
      </c>
      <c r="B11" s="208" t="s">
        <v>1278</v>
      </c>
      <c r="C11" s="209"/>
      <c r="D11" s="210"/>
      <c r="E11" s="211" t="s">
        <v>1279</v>
      </c>
      <c r="F11" s="212" t="s">
        <v>1280</v>
      </c>
      <c r="G11" s="212" t="s">
        <v>1244</v>
      </c>
    </row>
    <row r="12" spans="1:7" x14ac:dyDescent="0.25">
      <c r="A12" s="207" t="s">
        <v>1281</v>
      </c>
      <c r="B12" s="208" t="s">
        <v>123</v>
      </c>
      <c r="C12" s="209"/>
      <c r="D12" s="210"/>
      <c r="E12" s="211" t="s">
        <v>1282</v>
      </c>
      <c r="F12" s="212" t="s">
        <v>1283</v>
      </c>
      <c r="G12" s="212" t="s">
        <v>1244</v>
      </c>
    </row>
    <row r="13" spans="1:7" x14ac:dyDescent="0.25">
      <c r="A13" s="207" t="s">
        <v>1284</v>
      </c>
      <c r="B13" s="208" t="s">
        <v>1285</v>
      </c>
      <c r="C13" s="209"/>
      <c r="D13" s="210"/>
      <c r="E13" s="211" t="s">
        <v>1255</v>
      </c>
      <c r="F13" s="209"/>
      <c r="G13" s="209"/>
    </row>
    <row r="14" spans="1:7" x14ac:dyDescent="0.25">
      <c r="A14" s="207" t="s">
        <v>1286</v>
      </c>
      <c r="B14" s="208" t="s">
        <v>1287</v>
      </c>
      <c r="C14" s="209"/>
      <c r="D14" s="210"/>
      <c r="E14" s="211" t="s">
        <v>1288</v>
      </c>
      <c r="F14" s="212" t="s">
        <v>1289</v>
      </c>
      <c r="G14" s="212" t="s">
        <v>1290</v>
      </c>
    </row>
    <row r="15" spans="1:7" x14ac:dyDescent="0.25">
      <c r="A15" s="207" t="s">
        <v>1291</v>
      </c>
      <c r="B15" s="208" t="s">
        <v>1292</v>
      </c>
      <c r="C15" s="209"/>
      <c r="D15" s="210"/>
      <c r="E15" s="211" t="s">
        <v>1293</v>
      </c>
      <c r="F15" s="212" t="s">
        <v>1289</v>
      </c>
      <c r="G15" s="212" t="s">
        <v>1294</v>
      </c>
    </row>
    <row r="16" spans="1:7" x14ac:dyDescent="0.25">
      <c r="A16" s="207" t="s">
        <v>1295</v>
      </c>
      <c r="B16" s="213" t="s">
        <v>250</v>
      </c>
      <c r="C16" s="212" t="s">
        <v>1254</v>
      </c>
      <c r="D16" s="214">
        <v>150.5</v>
      </c>
      <c r="E16" s="211" t="s">
        <v>1296</v>
      </c>
      <c r="F16" s="212" t="s">
        <v>1289</v>
      </c>
      <c r="G16" s="212" t="s">
        <v>1297</v>
      </c>
    </row>
    <row r="17" spans="1:7" x14ac:dyDescent="0.25">
      <c r="A17" s="207" t="s">
        <v>1298</v>
      </c>
      <c r="B17" s="213" t="s">
        <v>249</v>
      </c>
      <c r="C17" s="212" t="s">
        <v>1274</v>
      </c>
      <c r="D17" s="214">
        <v>63.8</v>
      </c>
      <c r="E17" s="211" t="s">
        <v>1299</v>
      </c>
      <c r="F17" s="212" t="s">
        <v>1300</v>
      </c>
      <c r="G17" s="212" t="s">
        <v>1301</v>
      </c>
    </row>
    <row r="18" spans="1:7" x14ac:dyDescent="0.25">
      <c r="A18" s="207" t="s">
        <v>1302</v>
      </c>
      <c r="B18" s="213" t="s">
        <v>248</v>
      </c>
      <c r="C18" s="212" t="s">
        <v>1274</v>
      </c>
      <c r="D18" s="215">
        <v>66.81</v>
      </c>
      <c r="E18" s="211" t="s">
        <v>1299</v>
      </c>
      <c r="F18" s="212" t="s">
        <v>1301</v>
      </c>
      <c r="G18" s="212" t="s">
        <v>1271</v>
      </c>
    </row>
    <row r="19" spans="1:7" x14ac:dyDescent="0.25">
      <c r="A19" s="207" t="s">
        <v>1303</v>
      </c>
      <c r="B19" s="213" t="s">
        <v>1304</v>
      </c>
      <c r="C19" s="212" t="s">
        <v>1274</v>
      </c>
      <c r="D19" s="214">
        <v>16.7</v>
      </c>
      <c r="E19" s="211" t="s">
        <v>1305</v>
      </c>
      <c r="F19" s="212" t="s">
        <v>1271</v>
      </c>
      <c r="G19" s="212" t="s">
        <v>1294</v>
      </c>
    </row>
    <row r="20" spans="1:7" x14ac:dyDescent="0.25">
      <c r="A20" s="207" t="s">
        <v>1306</v>
      </c>
      <c r="B20" s="213" t="s">
        <v>1307</v>
      </c>
      <c r="C20" s="212" t="s">
        <v>1308</v>
      </c>
      <c r="D20" s="214">
        <v>39.5</v>
      </c>
      <c r="E20" s="211" t="s">
        <v>1299</v>
      </c>
      <c r="F20" s="212" t="s">
        <v>1276</v>
      </c>
      <c r="G20" s="212" t="s">
        <v>1294</v>
      </c>
    </row>
    <row r="21" spans="1:7" x14ac:dyDescent="0.25">
      <c r="A21" s="207" t="s">
        <v>1309</v>
      </c>
      <c r="B21" s="213" t="s">
        <v>1310</v>
      </c>
      <c r="C21" s="212" t="s">
        <v>1308</v>
      </c>
      <c r="D21" s="215">
        <v>42.99</v>
      </c>
      <c r="E21" s="211" t="s">
        <v>1305</v>
      </c>
      <c r="F21" s="212" t="s">
        <v>1271</v>
      </c>
      <c r="G21" s="212" t="s">
        <v>1294</v>
      </c>
    </row>
    <row r="22" spans="1:7" x14ac:dyDescent="0.25">
      <c r="A22" s="207" t="s">
        <v>1311</v>
      </c>
      <c r="B22" s="208" t="s">
        <v>268</v>
      </c>
      <c r="C22" s="209"/>
      <c r="D22" s="210"/>
      <c r="E22" s="211" t="s">
        <v>1312</v>
      </c>
      <c r="F22" s="212" t="s">
        <v>1271</v>
      </c>
      <c r="G22" s="212" t="s">
        <v>1290</v>
      </c>
    </row>
    <row r="23" spans="1:7" x14ac:dyDescent="0.25">
      <c r="A23" s="207" t="s">
        <v>1313</v>
      </c>
      <c r="B23" s="213" t="s">
        <v>1314</v>
      </c>
      <c r="C23" s="212" t="s">
        <v>1308</v>
      </c>
      <c r="D23" s="215">
        <v>83.42</v>
      </c>
      <c r="E23" s="211" t="s">
        <v>1299</v>
      </c>
      <c r="F23" s="212" t="s">
        <v>1271</v>
      </c>
      <c r="G23" s="212" t="s">
        <v>1315</v>
      </c>
    </row>
    <row r="24" spans="1:7" x14ac:dyDescent="0.25">
      <c r="A24" s="207" t="s">
        <v>1316</v>
      </c>
      <c r="B24" s="213" t="s">
        <v>240</v>
      </c>
      <c r="C24" s="212" t="s">
        <v>1308</v>
      </c>
      <c r="D24" s="215">
        <v>83.42</v>
      </c>
      <c r="E24" s="211" t="s">
        <v>1317</v>
      </c>
      <c r="F24" s="212" t="s">
        <v>1318</v>
      </c>
      <c r="G24" s="212" t="s">
        <v>1319</v>
      </c>
    </row>
    <row r="25" spans="1:7" x14ac:dyDescent="0.25">
      <c r="A25" s="207" t="s">
        <v>1320</v>
      </c>
      <c r="B25" s="213" t="s">
        <v>267</v>
      </c>
      <c r="C25" s="212" t="s">
        <v>190</v>
      </c>
      <c r="D25" s="211">
        <v>2</v>
      </c>
      <c r="E25" s="211" t="s">
        <v>1305</v>
      </c>
      <c r="F25" s="212" t="s">
        <v>1271</v>
      </c>
      <c r="G25" s="212" t="s">
        <v>1294</v>
      </c>
    </row>
    <row r="26" spans="1:7" x14ac:dyDescent="0.25">
      <c r="A26" s="207" t="s">
        <v>1321</v>
      </c>
      <c r="B26" s="213" t="s">
        <v>1322</v>
      </c>
      <c r="C26" s="212" t="s">
        <v>1308</v>
      </c>
      <c r="D26" s="215">
        <v>166.84</v>
      </c>
      <c r="E26" s="211" t="s">
        <v>1317</v>
      </c>
      <c r="F26" s="212" t="s">
        <v>1315</v>
      </c>
      <c r="G26" s="212" t="s">
        <v>1323</v>
      </c>
    </row>
    <row r="27" spans="1:7" x14ac:dyDescent="0.25">
      <c r="A27" s="207" t="s">
        <v>1324</v>
      </c>
      <c r="B27" s="213" t="s">
        <v>1325</v>
      </c>
      <c r="C27" s="212" t="s">
        <v>1274</v>
      </c>
      <c r="D27" s="211">
        <v>32</v>
      </c>
      <c r="E27" s="211" t="s">
        <v>1275</v>
      </c>
      <c r="F27" s="212" t="s">
        <v>1319</v>
      </c>
      <c r="G27" s="212" t="s">
        <v>1290</v>
      </c>
    </row>
    <row r="28" spans="1:7" x14ac:dyDescent="0.25">
      <c r="A28" s="207" t="s">
        <v>1326</v>
      </c>
      <c r="B28" s="208" t="s">
        <v>1327</v>
      </c>
      <c r="C28" s="209"/>
      <c r="D28" s="210"/>
      <c r="E28" s="211" t="s">
        <v>1328</v>
      </c>
      <c r="F28" s="212" t="s">
        <v>1283</v>
      </c>
      <c r="G28" s="212" t="s">
        <v>1329</v>
      </c>
    </row>
    <row r="29" spans="1:7" x14ac:dyDescent="0.25">
      <c r="A29" s="207" t="s">
        <v>1330</v>
      </c>
      <c r="B29" s="208" t="s">
        <v>1292</v>
      </c>
      <c r="C29" s="209"/>
      <c r="D29" s="210"/>
      <c r="E29" s="211" t="s">
        <v>1331</v>
      </c>
      <c r="F29" s="212" t="s">
        <v>1283</v>
      </c>
      <c r="G29" s="212" t="s">
        <v>1332</v>
      </c>
    </row>
    <row r="30" spans="1:7" x14ac:dyDescent="0.25">
      <c r="A30" s="207" t="s">
        <v>1333</v>
      </c>
      <c r="B30" s="213" t="s">
        <v>250</v>
      </c>
      <c r="C30" s="212" t="s">
        <v>1254</v>
      </c>
      <c r="D30" s="214">
        <v>150.5</v>
      </c>
      <c r="E30" s="211" t="s">
        <v>1296</v>
      </c>
      <c r="F30" s="212" t="s">
        <v>1283</v>
      </c>
      <c r="G30" s="212" t="s">
        <v>1334</v>
      </c>
    </row>
    <row r="31" spans="1:7" x14ac:dyDescent="0.25">
      <c r="A31" s="207" t="s">
        <v>1335</v>
      </c>
      <c r="B31" s="213" t="s">
        <v>249</v>
      </c>
      <c r="C31" s="212" t="s">
        <v>1274</v>
      </c>
      <c r="D31" s="215">
        <v>107.64</v>
      </c>
      <c r="E31" s="211" t="s">
        <v>1336</v>
      </c>
      <c r="F31" s="212" t="s">
        <v>1337</v>
      </c>
      <c r="G31" s="212" t="s">
        <v>1250</v>
      </c>
    </row>
    <row r="32" spans="1:7" x14ac:dyDescent="0.25">
      <c r="A32" s="207" t="s">
        <v>1338</v>
      </c>
      <c r="B32" s="213" t="s">
        <v>248</v>
      </c>
      <c r="C32" s="212" t="s">
        <v>1274</v>
      </c>
      <c r="D32" s="215">
        <v>172.82</v>
      </c>
      <c r="E32" s="211" t="s">
        <v>1305</v>
      </c>
      <c r="F32" s="212" t="s">
        <v>1250</v>
      </c>
      <c r="G32" s="212" t="s">
        <v>1334</v>
      </c>
    </row>
    <row r="33" spans="1:7" x14ac:dyDescent="0.25">
      <c r="A33" s="207" t="s">
        <v>1339</v>
      </c>
      <c r="B33" s="213" t="s">
        <v>1304</v>
      </c>
      <c r="C33" s="209"/>
      <c r="D33" s="211">
        <v>1</v>
      </c>
      <c r="E33" s="211" t="s">
        <v>1340</v>
      </c>
      <c r="F33" s="212" t="s">
        <v>1334</v>
      </c>
      <c r="G33" s="212" t="s">
        <v>1332</v>
      </c>
    </row>
    <row r="34" spans="1:7" x14ac:dyDescent="0.25">
      <c r="A34" s="207" t="s">
        <v>1341</v>
      </c>
      <c r="B34" s="208" t="s">
        <v>1342</v>
      </c>
      <c r="C34" s="209"/>
      <c r="D34" s="210"/>
      <c r="E34" s="211" t="s">
        <v>1343</v>
      </c>
      <c r="F34" s="212" t="s">
        <v>1344</v>
      </c>
      <c r="G34" s="212" t="s">
        <v>1319</v>
      </c>
    </row>
    <row r="35" spans="1:7" x14ac:dyDescent="0.25">
      <c r="A35" s="207" t="s">
        <v>1345</v>
      </c>
      <c r="B35" s="213" t="s">
        <v>1346</v>
      </c>
      <c r="C35" s="212" t="s">
        <v>1274</v>
      </c>
      <c r="D35" s="211">
        <v>402</v>
      </c>
      <c r="E35" s="211" t="s">
        <v>1317</v>
      </c>
      <c r="F35" s="212" t="s">
        <v>1344</v>
      </c>
      <c r="G35" s="212" t="s">
        <v>1347</v>
      </c>
    </row>
    <row r="36" spans="1:7" x14ac:dyDescent="0.25">
      <c r="A36" s="207" t="s">
        <v>1348</v>
      </c>
      <c r="B36" s="213" t="s">
        <v>1349</v>
      </c>
      <c r="C36" s="209"/>
      <c r="D36" s="211">
        <v>1</v>
      </c>
      <c r="E36" s="211" t="s">
        <v>1266</v>
      </c>
      <c r="F36" s="212" t="s">
        <v>1350</v>
      </c>
      <c r="G36" s="212" t="s">
        <v>1351</v>
      </c>
    </row>
    <row r="37" spans="1:7" x14ac:dyDescent="0.25">
      <c r="A37" s="207" t="s">
        <v>1352</v>
      </c>
      <c r="B37" s="213" t="s">
        <v>1353</v>
      </c>
      <c r="C37" s="212" t="s">
        <v>1274</v>
      </c>
      <c r="D37" s="214">
        <v>9.1999999999999993</v>
      </c>
      <c r="E37" s="211" t="s">
        <v>1305</v>
      </c>
      <c r="F37" s="212" t="s">
        <v>1263</v>
      </c>
      <c r="G37" s="212" t="s">
        <v>1350</v>
      </c>
    </row>
    <row r="38" spans="1:7" x14ac:dyDescent="0.25">
      <c r="A38" s="207" t="s">
        <v>1354</v>
      </c>
      <c r="B38" s="213" t="s">
        <v>1355</v>
      </c>
      <c r="C38" s="212" t="s">
        <v>1274</v>
      </c>
      <c r="D38" s="214">
        <v>92.5</v>
      </c>
      <c r="E38" s="211" t="s">
        <v>1356</v>
      </c>
      <c r="F38" s="212" t="s">
        <v>1357</v>
      </c>
      <c r="G38" s="212" t="s">
        <v>1358</v>
      </c>
    </row>
    <row r="39" spans="1:7" x14ac:dyDescent="0.25">
      <c r="A39" s="207" t="s">
        <v>1359</v>
      </c>
      <c r="B39" s="213" t="s">
        <v>1360</v>
      </c>
      <c r="C39" s="212" t="s">
        <v>1274</v>
      </c>
      <c r="D39" s="211">
        <v>4</v>
      </c>
      <c r="E39" s="211" t="s">
        <v>1356</v>
      </c>
      <c r="F39" s="212" t="s">
        <v>1271</v>
      </c>
      <c r="G39" s="212" t="s">
        <v>1319</v>
      </c>
    </row>
    <row r="40" spans="1:7" x14ac:dyDescent="0.25">
      <c r="A40" s="207" t="s">
        <v>1361</v>
      </c>
      <c r="B40" s="213" t="s">
        <v>1362</v>
      </c>
      <c r="C40" s="212" t="s">
        <v>1274</v>
      </c>
      <c r="D40" s="211">
        <v>243</v>
      </c>
      <c r="E40" s="211" t="s">
        <v>1340</v>
      </c>
      <c r="F40" s="212" t="s">
        <v>1363</v>
      </c>
      <c r="G40" s="212" t="s">
        <v>1276</v>
      </c>
    </row>
    <row r="41" spans="1:7" x14ac:dyDescent="0.25">
      <c r="A41" s="207" t="s">
        <v>1364</v>
      </c>
      <c r="B41" s="213" t="s">
        <v>1365</v>
      </c>
      <c r="C41" s="212" t="s">
        <v>1274</v>
      </c>
      <c r="D41" s="214">
        <v>2.5</v>
      </c>
      <c r="E41" s="211" t="s">
        <v>1340</v>
      </c>
      <c r="F41" s="212" t="s">
        <v>1366</v>
      </c>
      <c r="G41" s="212" t="s">
        <v>1271</v>
      </c>
    </row>
    <row r="42" spans="1:7" x14ac:dyDescent="0.25">
      <c r="A42" s="207" t="s">
        <v>1367</v>
      </c>
      <c r="B42" s="213" t="s">
        <v>1368</v>
      </c>
      <c r="C42" s="212" t="s">
        <v>1308</v>
      </c>
      <c r="D42" s="215">
        <v>66.56</v>
      </c>
      <c r="E42" s="211" t="s">
        <v>1317</v>
      </c>
      <c r="F42" s="212" t="s">
        <v>1366</v>
      </c>
      <c r="G42" s="212" t="s">
        <v>1294</v>
      </c>
    </row>
    <row r="43" spans="1:7" x14ac:dyDescent="0.25">
      <c r="A43" s="207" t="s">
        <v>1369</v>
      </c>
      <c r="B43" s="213" t="s">
        <v>1310</v>
      </c>
      <c r="C43" s="212" t="s">
        <v>1308</v>
      </c>
      <c r="D43" s="215">
        <v>42.99</v>
      </c>
      <c r="E43" s="211" t="s">
        <v>1317</v>
      </c>
      <c r="F43" s="212" t="s">
        <v>1366</v>
      </c>
      <c r="G43" s="212" t="s">
        <v>1294</v>
      </c>
    </row>
    <row r="44" spans="1:7" x14ac:dyDescent="0.25">
      <c r="A44" s="207" t="s">
        <v>1370</v>
      </c>
      <c r="B44" s="208" t="s">
        <v>264</v>
      </c>
      <c r="C44" s="209"/>
      <c r="D44" s="210"/>
      <c r="E44" s="211" t="s">
        <v>1371</v>
      </c>
      <c r="F44" s="212" t="s">
        <v>1372</v>
      </c>
      <c r="G44" s="212" t="s">
        <v>1329</v>
      </c>
    </row>
    <row r="45" spans="1:7" x14ac:dyDescent="0.25">
      <c r="A45" s="207" t="s">
        <v>1373</v>
      </c>
      <c r="B45" s="213" t="s">
        <v>1314</v>
      </c>
      <c r="C45" s="212" t="s">
        <v>1308</v>
      </c>
      <c r="D45" s="214">
        <v>110.4</v>
      </c>
      <c r="E45" s="211" t="s">
        <v>1266</v>
      </c>
      <c r="F45" s="212" t="s">
        <v>1372</v>
      </c>
      <c r="G45" s="212" t="s">
        <v>1315</v>
      </c>
    </row>
    <row r="46" spans="1:7" x14ac:dyDescent="0.25">
      <c r="A46" s="207" t="s">
        <v>1374</v>
      </c>
      <c r="B46" s="213" t="s">
        <v>240</v>
      </c>
      <c r="C46" s="212" t="s">
        <v>1308</v>
      </c>
      <c r="D46" s="214">
        <v>110.4</v>
      </c>
      <c r="E46" s="211" t="s">
        <v>1375</v>
      </c>
      <c r="F46" s="212" t="s">
        <v>1376</v>
      </c>
      <c r="G46" s="212" t="s">
        <v>1377</v>
      </c>
    </row>
    <row r="47" spans="1:7" x14ac:dyDescent="0.25">
      <c r="A47" s="207" t="s">
        <v>1378</v>
      </c>
      <c r="B47" s="213" t="s">
        <v>267</v>
      </c>
      <c r="C47" s="212" t="s">
        <v>190</v>
      </c>
      <c r="D47" s="211">
        <v>2</v>
      </c>
      <c r="E47" s="211" t="s">
        <v>1340</v>
      </c>
      <c r="F47" s="212" t="s">
        <v>1300</v>
      </c>
      <c r="G47" s="212" t="s">
        <v>1379</v>
      </c>
    </row>
    <row r="48" spans="1:7" x14ac:dyDescent="0.25">
      <c r="A48" s="207" t="s">
        <v>1380</v>
      </c>
      <c r="B48" s="213" t="s">
        <v>1322</v>
      </c>
      <c r="C48" s="212" t="s">
        <v>1308</v>
      </c>
      <c r="D48" s="214">
        <v>165.8</v>
      </c>
      <c r="E48" s="211" t="s">
        <v>1317</v>
      </c>
      <c r="F48" s="212" t="s">
        <v>1319</v>
      </c>
      <c r="G48" s="212" t="s">
        <v>1381</v>
      </c>
    </row>
    <row r="49" spans="1:7" x14ac:dyDescent="0.25">
      <c r="A49" s="207" t="s">
        <v>1382</v>
      </c>
      <c r="B49" s="213" t="s">
        <v>1325</v>
      </c>
      <c r="C49" s="212" t="s">
        <v>1274</v>
      </c>
      <c r="D49" s="214">
        <v>44.6</v>
      </c>
      <c r="E49" s="211" t="s">
        <v>1275</v>
      </c>
      <c r="F49" s="212" t="s">
        <v>1323</v>
      </c>
      <c r="G49" s="212" t="s">
        <v>1329</v>
      </c>
    </row>
    <row r="50" spans="1:7" x14ac:dyDescent="0.25">
      <c r="A50" s="207" t="s">
        <v>1383</v>
      </c>
      <c r="B50" s="208" t="s">
        <v>1384</v>
      </c>
      <c r="C50" s="209"/>
      <c r="D50" s="210"/>
      <c r="E50" s="211" t="s">
        <v>1293</v>
      </c>
      <c r="F50" s="212" t="s">
        <v>1250</v>
      </c>
      <c r="G50" s="212" t="s">
        <v>1363</v>
      </c>
    </row>
    <row r="51" spans="1:7" x14ac:dyDescent="0.25">
      <c r="A51" s="207" t="s">
        <v>1385</v>
      </c>
      <c r="B51" s="213" t="s">
        <v>249</v>
      </c>
      <c r="C51" s="212" t="s">
        <v>1274</v>
      </c>
      <c r="D51" s="211">
        <v>16</v>
      </c>
      <c r="E51" s="211" t="s">
        <v>1312</v>
      </c>
      <c r="F51" s="212" t="s">
        <v>1250</v>
      </c>
      <c r="G51" s="212" t="s">
        <v>1386</v>
      </c>
    </row>
    <row r="52" spans="1:7" x14ac:dyDescent="0.25">
      <c r="A52" s="207" t="s">
        <v>1387</v>
      </c>
      <c r="B52" s="213" t="s">
        <v>248</v>
      </c>
      <c r="C52" s="212" t="s">
        <v>1274</v>
      </c>
      <c r="D52" s="211">
        <v>54</v>
      </c>
      <c r="E52" s="211" t="s">
        <v>1356</v>
      </c>
      <c r="F52" s="212" t="s">
        <v>1270</v>
      </c>
      <c r="G52" s="212" t="s">
        <v>1388</v>
      </c>
    </row>
    <row r="53" spans="1:7" x14ac:dyDescent="0.25">
      <c r="A53" s="207" t="s">
        <v>1389</v>
      </c>
      <c r="B53" s="213" t="s">
        <v>503</v>
      </c>
      <c r="C53" s="212" t="s">
        <v>1274</v>
      </c>
      <c r="D53" s="214">
        <v>2.5</v>
      </c>
      <c r="E53" s="211" t="s">
        <v>1312</v>
      </c>
      <c r="F53" s="212" t="s">
        <v>1267</v>
      </c>
      <c r="G53" s="212" t="s">
        <v>1347</v>
      </c>
    </row>
    <row r="54" spans="1:7" x14ac:dyDescent="0.25">
      <c r="A54" s="207" t="s">
        <v>1390</v>
      </c>
      <c r="B54" s="213" t="s">
        <v>1391</v>
      </c>
      <c r="C54" s="212" t="s">
        <v>1274</v>
      </c>
      <c r="D54" s="211">
        <v>32</v>
      </c>
      <c r="E54" s="211" t="s">
        <v>1305</v>
      </c>
      <c r="F54" s="212" t="s">
        <v>1392</v>
      </c>
      <c r="G54" s="212" t="s">
        <v>1363</v>
      </c>
    </row>
    <row r="55" spans="1:7" x14ac:dyDescent="0.25">
      <c r="A55" s="207" t="s">
        <v>1393</v>
      </c>
      <c r="B55" s="208" t="s">
        <v>1394</v>
      </c>
      <c r="C55" s="209"/>
      <c r="D55" s="210"/>
      <c r="E55" s="211" t="s">
        <v>1255</v>
      </c>
      <c r="F55" s="209"/>
      <c r="G55" s="209"/>
    </row>
    <row r="56" spans="1:7" x14ac:dyDescent="0.25">
      <c r="A56" s="207" t="s">
        <v>1395</v>
      </c>
      <c r="B56" s="208" t="s">
        <v>1396</v>
      </c>
      <c r="C56" s="209"/>
      <c r="D56" s="210"/>
      <c r="E56" s="211" t="s">
        <v>1371</v>
      </c>
      <c r="F56" s="212" t="s">
        <v>1283</v>
      </c>
      <c r="G56" s="212" t="s">
        <v>1397</v>
      </c>
    </row>
    <row r="57" spans="1:7" x14ac:dyDescent="0.25">
      <c r="A57" s="207" t="s">
        <v>1398</v>
      </c>
      <c r="B57" s="208" t="s">
        <v>1292</v>
      </c>
      <c r="C57" s="209"/>
      <c r="D57" s="210"/>
      <c r="E57" s="211" t="s">
        <v>1399</v>
      </c>
      <c r="F57" s="212" t="s">
        <v>1283</v>
      </c>
      <c r="G57" s="212" t="s">
        <v>1297</v>
      </c>
    </row>
    <row r="58" spans="1:7" x14ac:dyDescent="0.25">
      <c r="A58" s="207" t="s">
        <v>1400</v>
      </c>
      <c r="B58" s="213" t="s">
        <v>250</v>
      </c>
      <c r="C58" s="212" t="s">
        <v>1254</v>
      </c>
      <c r="D58" s="214">
        <v>150.5</v>
      </c>
      <c r="E58" s="211" t="s">
        <v>1296</v>
      </c>
      <c r="F58" s="212" t="s">
        <v>1283</v>
      </c>
      <c r="G58" s="212" t="s">
        <v>1334</v>
      </c>
    </row>
    <row r="59" spans="1:7" x14ac:dyDescent="0.25">
      <c r="A59" s="207" t="s">
        <v>1401</v>
      </c>
      <c r="B59" s="213" t="s">
        <v>249</v>
      </c>
      <c r="C59" s="212" t="s">
        <v>1274</v>
      </c>
      <c r="D59" s="215">
        <v>182.78</v>
      </c>
      <c r="E59" s="211" t="s">
        <v>1336</v>
      </c>
      <c r="F59" s="212" t="s">
        <v>1402</v>
      </c>
      <c r="G59" s="212" t="s">
        <v>1403</v>
      </c>
    </row>
    <row r="60" spans="1:7" x14ac:dyDescent="0.25">
      <c r="A60" s="207" t="s">
        <v>1404</v>
      </c>
      <c r="B60" s="213" t="s">
        <v>248</v>
      </c>
      <c r="C60" s="212" t="s">
        <v>1274</v>
      </c>
      <c r="D60" s="215">
        <v>191.92</v>
      </c>
      <c r="E60" s="211" t="s">
        <v>1317</v>
      </c>
      <c r="F60" s="212" t="s">
        <v>1405</v>
      </c>
      <c r="G60" s="212" t="s">
        <v>1403</v>
      </c>
    </row>
    <row r="61" spans="1:7" x14ac:dyDescent="0.25">
      <c r="A61" s="207" t="s">
        <v>1406</v>
      </c>
      <c r="B61" s="213" t="s">
        <v>1304</v>
      </c>
      <c r="C61" s="212" t="s">
        <v>1274</v>
      </c>
      <c r="D61" s="215">
        <v>91.39</v>
      </c>
      <c r="E61" s="211" t="s">
        <v>1305</v>
      </c>
      <c r="F61" s="212" t="s">
        <v>1388</v>
      </c>
      <c r="G61" s="212" t="s">
        <v>1407</v>
      </c>
    </row>
    <row r="62" spans="1:7" x14ac:dyDescent="0.25">
      <c r="A62" s="207" t="s">
        <v>1408</v>
      </c>
      <c r="B62" s="213" t="s">
        <v>1307</v>
      </c>
      <c r="C62" s="212" t="s">
        <v>1308</v>
      </c>
      <c r="D62" s="215">
        <v>113.26</v>
      </c>
      <c r="E62" s="211" t="s">
        <v>1258</v>
      </c>
      <c r="F62" s="212" t="s">
        <v>1409</v>
      </c>
      <c r="G62" s="212" t="s">
        <v>1410</v>
      </c>
    </row>
    <row r="63" spans="1:7" x14ac:dyDescent="0.25">
      <c r="A63" s="207" t="s">
        <v>1411</v>
      </c>
      <c r="B63" s="213" t="s">
        <v>1310</v>
      </c>
      <c r="C63" s="212" t="s">
        <v>1308</v>
      </c>
      <c r="D63" s="215">
        <v>42.99</v>
      </c>
      <c r="E63" s="211" t="s">
        <v>1305</v>
      </c>
      <c r="F63" s="212" t="s">
        <v>1412</v>
      </c>
      <c r="G63" s="212" t="s">
        <v>1297</v>
      </c>
    </row>
    <row r="64" spans="1:7" x14ac:dyDescent="0.25">
      <c r="A64" s="207" t="s">
        <v>1413</v>
      </c>
      <c r="B64" s="208" t="s">
        <v>258</v>
      </c>
      <c r="C64" s="209"/>
      <c r="D64" s="210"/>
      <c r="E64" s="211" t="s">
        <v>1414</v>
      </c>
      <c r="F64" s="212" t="s">
        <v>1415</v>
      </c>
      <c r="G64" s="212" t="s">
        <v>1397</v>
      </c>
    </row>
    <row r="65" spans="1:7" x14ac:dyDescent="0.25">
      <c r="A65" s="207" t="s">
        <v>1416</v>
      </c>
      <c r="B65" s="213" t="s">
        <v>1314</v>
      </c>
      <c r="C65" s="212" t="s">
        <v>1417</v>
      </c>
      <c r="D65" s="215">
        <v>156.74</v>
      </c>
      <c r="E65" s="211" t="s">
        <v>1296</v>
      </c>
      <c r="F65" s="212" t="s">
        <v>1415</v>
      </c>
      <c r="G65" s="212" t="s">
        <v>1418</v>
      </c>
    </row>
    <row r="66" spans="1:7" x14ac:dyDescent="0.25">
      <c r="A66" s="207" t="s">
        <v>1419</v>
      </c>
      <c r="B66" s="213" t="s">
        <v>267</v>
      </c>
      <c r="C66" s="212" t="s">
        <v>190</v>
      </c>
      <c r="D66" s="211">
        <v>1</v>
      </c>
      <c r="E66" s="211" t="s">
        <v>1317</v>
      </c>
      <c r="F66" s="212" t="s">
        <v>1415</v>
      </c>
      <c r="G66" s="212" t="s">
        <v>1259</v>
      </c>
    </row>
    <row r="67" spans="1:7" x14ac:dyDescent="0.25">
      <c r="A67" s="207" t="s">
        <v>1420</v>
      </c>
      <c r="B67" s="213" t="s">
        <v>240</v>
      </c>
      <c r="C67" s="212" t="s">
        <v>1417</v>
      </c>
      <c r="D67" s="215">
        <v>156.74</v>
      </c>
      <c r="E67" s="211" t="s">
        <v>1258</v>
      </c>
      <c r="F67" s="212" t="s">
        <v>1421</v>
      </c>
      <c r="G67" s="212" t="s">
        <v>1418</v>
      </c>
    </row>
    <row r="68" spans="1:7" x14ac:dyDescent="0.25">
      <c r="A68" s="207" t="s">
        <v>1422</v>
      </c>
      <c r="B68" s="213" t="s">
        <v>1423</v>
      </c>
      <c r="C68" s="209"/>
      <c r="D68" s="211">
        <v>1</v>
      </c>
      <c r="E68" s="211" t="s">
        <v>1305</v>
      </c>
      <c r="F68" s="212" t="s">
        <v>1418</v>
      </c>
      <c r="G68" s="212" t="s">
        <v>1424</v>
      </c>
    </row>
    <row r="69" spans="1:7" x14ac:dyDescent="0.25">
      <c r="A69" s="207" t="s">
        <v>1425</v>
      </c>
      <c r="B69" s="213" t="s">
        <v>1322</v>
      </c>
      <c r="C69" s="212" t="s">
        <v>1308</v>
      </c>
      <c r="D69" s="214">
        <v>313.5</v>
      </c>
      <c r="E69" s="211" t="s">
        <v>1299</v>
      </c>
      <c r="F69" s="212" t="s">
        <v>1426</v>
      </c>
      <c r="G69" s="212" t="s">
        <v>1412</v>
      </c>
    </row>
    <row r="70" spans="1:7" ht="12.6" customHeight="1" x14ac:dyDescent="0.25">
      <c r="A70" s="207" t="s">
        <v>1427</v>
      </c>
      <c r="B70" s="213" t="s">
        <v>1325</v>
      </c>
      <c r="C70" s="212" t="s">
        <v>1274</v>
      </c>
      <c r="D70" s="211">
        <v>79</v>
      </c>
      <c r="E70" s="211" t="s">
        <v>1299</v>
      </c>
      <c r="F70" s="212" t="s">
        <v>1418</v>
      </c>
      <c r="G70" s="212" t="s">
        <v>1397</v>
      </c>
    </row>
    <row r="71" spans="1:7" x14ac:dyDescent="0.25">
      <c r="A71" s="207" t="s">
        <v>1428</v>
      </c>
      <c r="B71" s="208" t="s">
        <v>1429</v>
      </c>
      <c r="C71" s="209"/>
      <c r="D71" s="210"/>
      <c r="E71" s="211" t="s">
        <v>1296</v>
      </c>
      <c r="F71" s="212" t="s">
        <v>1430</v>
      </c>
      <c r="G71" s="212" t="s">
        <v>1270</v>
      </c>
    </row>
    <row r="72" spans="1:7" x14ac:dyDescent="0.25">
      <c r="A72" s="207" t="s">
        <v>1431</v>
      </c>
      <c r="B72" s="213" t="s">
        <v>1432</v>
      </c>
      <c r="C72" s="212" t="s">
        <v>1274</v>
      </c>
      <c r="D72" s="215">
        <v>22.64</v>
      </c>
      <c r="E72" s="211" t="s">
        <v>1299</v>
      </c>
      <c r="F72" s="212" t="s">
        <v>1430</v>
      </c>
      <c r="G72" s="212" t="s">
        <v>1433</v>
      </c>
    </row>
    <row r="73" spans="1:7" x14ac:dyDescent="0.25">
      <c r="A73" s="207" t="s">
        <v>1434</v>
      </c>
      <c r="B73" s="213" t="s">
        <v>248</v>
      </c>
      <c r="C73" s="212" t="s">
        <v>1274</v>
      </c>
      <c r="D73" s="211">
        <v>17</v>
      </c>
      <c r="E73" s="211" t="s">
        <v>1317</v>
      </c>
      <c r="F73" s="212" t="s">
        <v>1334</v>
      </c>
      <c r="G73" s="212" t="s">
        <v>1435</v>
      </c>
    </row>
    <row r="74" spans="1:7" x14ac:dyDescent="0.25">
      <c r="A74" s="207" t="s">
        <v>1436</v>
      </c>
      <c r="B74" s="213" t="s">
        <v>503</v>
      </c>
      <c r="C74" s="212" t="s">
        <v>1274</v>
      </c>
      <c r="D74" s="214">
        <v>15.4</v>
      </c>
      <c r="E74" s="211" t="s">
        <v>1299</v>
      </c>
      <c r="F74" s="212" t="s">
        <v>1289</v>
      </c>
      <c r="G74" s="212" t="s">
        <v>1437</v>
      </c>
    </row>
    <row r="75" spans="1:7" x14ac:dyDescent="0.25">
      <c r="A75" s="207" t="s">
        <v>1438</v>
      </c>
      <c r="B75" s="213" t="s">
        <v>1439</v>
      </c>
      <c r="C75" s="212" t="s">
        <v>1274</v>
      </c>
      <c r="D75" s="214">
        <v>15.4</v>
      </c>
      <c r="E75" s="211" t="s">
        <v>1299</v>
      </c>
      <c r="F75" s="212" t="s">
        <v>1259</v>
      </c>
      <c r="G75" s="212" t="s">
        <v>1440</v>
      </c>
    </row>
    <row r="76" spans="1:7" x14ac:dyDescent="0.25">
      <c r="A76" s="207" t="s">
        <v>1441</v>
      </c>
      <c r="B76" s="213" t="s">
        <v>1391</v>
      </c>
      <c r="C76" s="212" t="s">
        <v>1274</v>
      </c>
      <c r="D76" s="211">
        <v>61</v>
      </c>
      <c r="E76" s="211" t="s">
        <v>1275</v>
      </c>
      <c r="F76" s="212" t="s">
        <v>1259</v>
      </c>
      <c r="G76" s="212" t="s">
        <v>1270</v>
      </c>
    </row>
    <row r="77" spans="1:7" x14ac:dyDescent="0.25">
      <c r="A77" s="207" t="s">
        <v>1442</v>
      </c>
      <c r="B77" s="208" t="s">
        <v>1443</v>
      </c>
      <c r="C77" s="209"/>
      <c r="D77" s="210"/>
      <c r="E77" s="211" t="s">
        <v>1399</v>
      </c>
      <c r="F77" s="212" t="s">
        <v>1283</v>
      </c>
      <c r="G77" s="212" t="s">
        <v>1297</v>
      </c>
    </row>
    <row r="78" spans="1:7" x14ac:dyDescent="0.25">
      <c r="A78" s="207" t="s">
        <v>1444</v>
      </c>
      <c r="B78" s="208" t="s">
        <v>1292</v>
      </c>
      <c r="C78" s="209"/>
      <c r="D78" s="210"/>
      <c r="E78" s="211" t="s">
        <v>1445</v>
      </c>
      <c r="F78" s="212" t="s">
        <v>1283</v>
      </c>
      <c r="G78" s="212" t="s">
        <v>1267</v>
      </c>
    </row>
    <row r="79" spans="1:7" x14ac:dyDescent="0.25">
      <c r="A79" s="207" t="s">
        <v>1446</v>
      </c>
      <c r="B79" s="213" t="s">
        <v>250</v>
      </c>
      <c r="C79" s="212" t="s">
        <v>1254</v>
      </c>
      <c r="D79" s="214">
        <v>105.5</v>
      </c>
      <c r="E79" s="211" t="s">
        <v>1296</v>
      </c>
      <c r="F79" s="212" t="s">
        <v>1283</v>
      </c>
      <c r="G79" s="212" t="s">
        <v>1334</v>
      </c>
    </row>
    <row r="80" spans="1:7" x14ac:dyDescent="0.25">
      <c r="A80" s="207" t="s">
        <v>1447</v>
      </c>
      <c r="B80" s="213" t="s">
        <v>249</v>
      </c>
      <c r="C80" s="212" t="s">
        <v>1274</v>
      </c>
      <c r="D80" s="214">
        <v>73.7</v>
      </c>
      <c r="E80" s="211" t="s">
        <v>1336</v>
      </c>
      <c r="F80" s="212" t="s">
        <v>1448</v>
      </c>
      <c r="G80" s="212" t="s">
        <v>1449</v>
      </c>
    </row>
    <row r="81" spans="1:7" x14ac:dyDescent="0.25">
      <c r="A81" s="207" t="s">
        <v>1450</v>
      </c>
      <c r="B81" s="213" t="s">
        <v>248</v>
      </c>
      <c r="C81" s="212" t="s">
        <v>1274</v>
      </c>
      <c r="D81" s="211">
        <v>77</v>
      </c>
      <c r="E81" s="211" t="s">
        <v>1451</v>
      </c>
      <c r="F81" s="212" t="s">
        <v>1452</v>
      </c>
      <c r="G81" s="212" t="s">
        <v>1334</v>
      </c>
    </row>
    <row r="82" spans="1:7" x14ac:dyDescent="0.25">
      <c r="A82" s="207" t="s">
        <v>1453</v>
      </c>
      <c r="B82" s="213" t="s">
        <v>1304</v>
      </c>
      <c r="C82" s="212" t="s">
        <v>1274</v>
      </c>
      <c r="D82" s="214">
        <v>76.7</v>
      </c>
      <c r="E82" s="211" t="s">
        <v>1340</v>
      </c>
      <c r="F82" s="212" t="s">
        <v>1334</v>
      </c>
      <c r="G82" s="212" t="s">
        <v>1332</v>
      </c>
    </row>
    <row r="83" spans="1:7" x14ac:dyDescent="0.25">
      <c r="A83" s="207" t="s">
        <v>1454</v>
      </c>
      <c r="B83" s="213" t="s">
        <v>1307</v>
      </c>
      <c r="C83" s="212" t="s">
        <v>1308</v>
      </c>
      <c r="D83" s="215">
        <v>54.35</v>
      </c>
      <c r="E83" s="211" t="s">
        <v>1258</v>
      </c>
      <c r="F83" s="212" t="s">
        <v>1337</v>
      </c>
      <c r="G83" s="212" t="s">
        <v>1289</v>
      </c>
    </row>
    <row r="84" spans="1:7" x14ac:dyDescent="0.25">
      <c r="A84" s="207" t="s">
        <v>1455</v>
      </c>
      <c r="B84" s="213" t="s">
        <v>1310</v>
      </c>
      <c r="C84" s="212" t="s">
        <v>1308</v>
      </c>
      <c r="D84" s="215">
        <v>42.99</v>
      </c>
      <c r="E84" s="211" t="s">
        <v>1375</v>
      </c>
      <c r="F84" s="212" t="s">
        <v>1410</v>
      </c>
      <c r="G84" s="212" t="s">
        <v>1267</v>
      </c>
    </row>
    <row r="85" spans="1:7" x14ac:dyDescent="0.25">
      <c r="A85" s="207" t="s">
        <v>1456</v>
      </c>
      <c r="B85" s="208" t="s">
        <v>242</v>
      </c>
      <c r="C85" s="209"/>
      <c r="D85" s="210"/>
      <c r="E85" s="211" t="s">
        <v>1457</v>
      </c>
      <c r="F85" s="212" t="s">
        <v>1415</v>
      </c>
      <c r="G85" s="212" t="s">
        <v>1297</v>
      </c>
    </row>
    <row r="86" spans="1:7" x14ac:dyDescent="0.25">
      <c r="A86" s="207" t="s">
        <v>1458</v>
      </c>
      <c r="B86" s="213" t="s">
        <v>1314</v>
      </c>
      <c r="C86" s="212" t="s">
        <v>1308</v>
      </c>
      <c r="D86" s="215">
        <v>98.14</v>
      </c>
      <c r="E86" s="211" t="s">
        <v>1375</v>
      </c>
      <c r="F86" s="212" t="s">
        <v>1415</v>
      </c>
      <c r="G86" s="212" t="s">
        <v>1388</v>
      </c>
    </row>
    <row r="87" spans="1:7" x14ac:dyDescent="0.25">
      <c r="A87" s="207" t="s">
        <v>1459</v>
      </c>
      <c r="B87" s="213" t="s">
        <v>240</v>
      </c>
      <c r="C87" s="212" t="s">
        <v>1308</v>
      </c>
      <c r="D87" s="215">
        <v>97.14</v>
      </c>
      <c r="E87" s="211" t="s">
        <v>1299</v>
      </c>
      <c r="F87" s="212" t="s">
        <v>1267</v>
      </c>
      <c r="G87" s="212" t="s">
        <v>1297</v>
      </c>
    </row>
    <row r="88" spans="1:7" x14ac:dyDescent="0.25">
      <c r="A88" s="207" t="s">
        <v>1460</v>
      </c>
      <c r="B88" s="213" t="s">
        <v>267</v>
      </c>
      <c r="C88" s="212" t="s">
        <v>190</v>
      </c>
      <c r="D88" s="211">
        <v>2</v>
      </c>
      <c r="E88" s="211" t="s">
        <v>1317</v>
      </c>
      <c r="F88" s="212" t="s">
        <v>1270</v>
      </c>
      <c r="G88" s="212" t="s">
        <v>1461</v>
      </c>
    </row>
    <row r="89" spans="1:7" x14ac:dyDescent="0.25">
      <c r="A89" s="207" t="s">
        <v>1462</v>
      </c>
      <c r="B89" s="213" t="s">
        <v>1322</v>
      </c>
      <c r="C89" s="212" t="s">
        <v>1308</v>
      </c>
      <c r="D89" s="211">
        <v>196</v>
      </c>
      <c r="E89" s="211" t="s">
        <v>1299</v>
      </c>
      <c r="F89" s="212" t="s">
        <v>1440</v>
      </c>
      <c r="G89" s="212" t="s">
        <v>1421</v>
      </c>
    </row>
    <row r="90" spans="1:7" x14ac:dyDescent="0.25">
      <c r="A90" s="207" t="s">
        <v>1463</v>
      </c>
      <c r="B90" s="213" t="s">
        <v>1325</v>
      </c>
      <c r="C90" s="212" t="s">
        <v>1274</v>
      </c>
      <c r="D90" s="214">
        <v>320.3</v>
      </c>
      <c r="E90" s="211" t="s">
        <v>1336</v>
      </c>
      <c r="F90" s="212" t="s">
        <v>1270</v>
      </c>
      <c r="G90" s="212" t="s">
        <v>1388</v>
      </c>
    </row>
    <row r="91" spans="1:7" x14ac:dyDescent="0.25">
      <c r="A91" s="207" t="s">
        <v>1464</v>
      </c>
      <c r="B91" s="208" t="s">
        <v>1465</v>
      </c>
      <c r="C91" s="209"/>
      <c r="D91" s="210"/>
      <c r="E91" s="211" t="s">
        <v>1282</v>
      </c>
      <c r="F91" s="212" t="s">
        <v>1283</v>
      </c>
      <c r="G91" s="212" t="s">
        <v>1244</v>
      </c>
    </row>
    <row r="92" spans="1:7" x14ac:dyDescent="0.25">
      <c r="A92" s="207" t="s">
        <v>1466</v>
      </c>
      <c r="B92" s="213" t="s">
        <v>1467</v>
      </c>
      <c r="C92" s="212" t="s">
        <v>1274</v>
      </c>
      <c r="D92" s="215">
        <v>493.58</v>
      </c>
      <c r="E92" s="211" t="s">
        <v>1331</v>
      </c>
      <c r="F92" s="212" t="s">
        <v>1283</v>
      </c>
      <c r="G92" s="212" t="s">
        <v>1334</v>
      </c>
    </row>
    <row r="93" spans="1:7" x14ac:dyDescent="0.25">
      <c r="A93" s="207" t="s">
        <v>1468</v>
      </c>
      <c r="B93" s="213" t="s">
        <v>1469</v>
      </c>
      <c r="C93" s="212" t="s">
        <v>1254</v>
      </c>
      <c r="D93" s="214">
        <v>936.7</v>
      </c>
      <c r="E93" s="211" t="s">
        <v>1258</v>
      </c>
      <c r="F93" s="212" t="s">
        <v>1363</v>
      </c>
      <c r="G93" s="212" t="s">
        <v>1323</v>
      </c>
    </row>
    <row r="94" spans="1:7" x14ac:dyDescent="0.25">
      <c r="A94" s="207" t="s">
        <v>1470</v>
      </c>
      <c r="B94" s="213" t="s">
        <v>1471</v>
      </c>
      <c r="C94" s="212" t="s">
        <v>1254</v>
      </c>
      <c r="D94" s="214">
        <v>944.7</v>
      </c>
      <c r="E94" s="211" t="s">
        <v>1266</v>
      </c>
      <c r="F94" s="212" t="s">
        <v>1472</v>
      </c>
      <c r="G94" s="212" t="s">
        <v>1473</v>
      </c>
    </row>
    <row r="95" spans="1:7" x14ac:dyDescent="0.25">
      <c r="A95" s="207" t="s">
        <v>1474</v>
      </c>
      <c r="B95" s="213" t="s">
        <v>1475</v>
      </c>
      <c r="C95" s="212" t="s">
        <v>1254</v>
      </c>
      <c r="D95" s="214">
        <v>75.599999999999994</v>
      </c>
      <c r="E95" s="211" t="s">
        <v>1476</v>
      </c>
      <c r="F95" s="212" t="s">
        <v>1290</v>
      </c>
      <c r="G95" s="212" t="s">
        <v>1477</v>
      </c>
    </row>
    <row r="96" spans="1:7" x14ac:dyDescent="0.25">
      <c r="A96" s="207" t="s">
        <v>1478</v>
      </c>
      <c r="B96" s="213" t="s">
        <v>1479</v>
      </c>
      <c r="C96" s="212" t="s">
        <v>1254</v>
      </c>
      <c r="D96" s="211">
        <v>851</v>
      </c>
      <c r="E96" s="211" t="s">
        <v>1317</v>
      </c>
      <c r="F96" s="212" t="s">
        <v>1480</v>
      </c>
      <c r="G96" s="212" t="s">
        <v>1481</v>
      </c>
    </row>
    <row r="97" spans="1:7" x14ac:dyDescent="0.25">
      <c r="A97" s="207" t="s">
        <v>1482</v>
      </c>
      <c r="B97" s="208" t="s">
        <v>1483</v>
      </c>
      <c r="C97" s="209"/>
      <c r="D97" s="210"/>
      <c r="E97" s="211" t="s">
        <v>1336</v>
      </c>
      <c r="F97" s="212" t="s">
        <v>1477</v>
      </c>
      <c r="G97" s="212" t="s">
        <v>1244</v>
      </c>
    </row>
    <row r="98" spans="1:7" x14ac:dyDescent="0.25">
      <c r="A98" s="207" t="s">
        <v>1484</v>
      </c>
      <c r="B98" s="213" t="s">
        <v>1485</v>
      </c>
      <c r="C98" s="212" t="s">
        <v>190</v>
      </c>
      <c r="D98" s="211">
        <v>3</v>
      </c>
      <c r="E98" s="211" t="s">
        <v>1336</v>
      </c>
      <c r="F98" s="212" t="s">
        <v>1477</v>
      </c>
      <c r="G98" s="212" t="s">
        <v>1244</v>
      </c>
    </row>
    <row r="99" spans="1:7" x14ac:dyDescent="0.25">
      <c r="A99" s="207" t="s">
        <v>1486</v>
      </c>
      <c r="B99" s="208" t="s">
        <v>1487</v>
      </c>
      <c r="C99" s="209"/>
      <c r="D99" s="210"/>
      <c r="E99" s="211" t="s">
        <v>1305</v>
      </c>
      <c r="F99" s="212" t="s">
        <v>1488</v>
      </c>
      <c r="G99" s="212" t="s">
        <v>1481</v>
      </c>
    </row>
    <row r="100" spans="1:7" x14ac:dyDescent="0.25">
      <c r="A100" s="207" t="s">
        <v>1489</v>
      </c>
      <c r="B100" s="213" t="s">
        <v>1487</v>
      </c>
      <c r="C100" s="212" t="s">
        <v>1254</v>
      </c>
      <c r="D100" s="211">
        <v>454</v>
      </c>
      <c r="E100" s="211" t="s">
        <v>1305</v>
      </c>
      <c r="F100" s="212" t="s">
        <v>1488</v>
      </c>
      <c r="G100" s="212" t="s">
        <v>1481</v>
      </c>
    </row>
    <row r="101" spans="1:7" x14ac:dyDescent="0.25">
      <c r="A101" s="207" t="s">
        <v>1490</v>
      </c>
      <c r="B101" s="208" t="s">
        <v>1491</v>
      </c>
      <c r="C101" s="209"/>
      <c r="D101" s="210"/>
      <c r="E101" s="211" t="s">
        <v>1375</v>
      </c>
      <c r="F101" s="212" t="s">
        <v>1492</v>
      </c>
      <c r="G101" s="212" t="s">
        <v>1297</v>
      </c>
    </row>
    <row r="102" spans="1:7" x14ac:dyDescent="0.25">
      <c r="A102" s="207" t="s">
        <v>1493</v>
      </c>
      <c r="B102" s="213" t="s">
        <v>1494</v>
      </c>
      <c r="C102" s="209"/>
      <c r="D102" s="211">
        <v>1</v>
      </c>
      <c r="E102" s="211" t="s">
        <v>1375</v>
      </c>
      <c r="F102" s="212" t="s">
        <v>1492</v>
      </c>
      <c r="G102" s="212" t="s">
        <v>1297</v>
      </c>
    </row>
    <row r="103" spans="1:7" x14ac:dyDescent="0.25">
      <c r="A103" s="207" t="s">
        <v>1495</v>
      </c>
      <c r="B103" s="208" t="s">
        <v>1496</v>
      </c>
      <c r="C103" s="209"/>
      <c r="D103" s="210"/>
      <c r="E103" s="211" t="s">
        <v>1497</v>
      </c>
      <c r="F103" s="212" t="s">
        <v>1498</v>
      </c>
      <c r="G103" s="212" t="s">
        <v>1381</v>
      </c>
    </row>
    <row r="104" spans="1:7" x14ac:dyDescent="0.25">
      <c r="A104" s="207" t="s">
        <v>1499</v>
      </c>
      <c r="B104" s="208" t="s">
        <v>1500</v>
      </c>
      <c r="C104" s="209"/>
      <c r="D104" s="210"/>
      <c r="E104" s="211" t="s">
        <v>1501</v>
      </c>
      <c r="F104" s="212" t="s">
        <v>1498</v>
      </c>
      <c r="G104" s="212" t="s">
        <v>1301</v>
      </c>
    </row>
    <row r="105" spans="1:7" x14ac:dyDescent="0.25">
      <c r="A105" s="207" t="s">
        <v>1502</v>
      </c>
      <c r="B105" s="213" t="s">
        <v>504</v>
      </c>
      <c r="C105" s="212" t="s">
        <v>1254</v>
      </c>
      <c r="D105" s="211">
        <v>346</v>
      </c>
      <c r="E105" s="211" t="s">
        <v>1503</v>
      </c>
      <c r="F105" s="212" t="s">
        <v>1498</v>
      </c>
      <c r="G105" s="212" t="s">
        <v>1504</v>
      </c>
    </row>
    <row r="106" spans="1:7" x14ac:dyDescent="0.25">
      <c r="A106" s="207" t="s">
        <v>1505</v>
      </c>
      <c r="B106" s="213" t="s">
        <v>503</v>
      </c>
      <c r="C106" s="212" t="s">
        <v>1274</v>
      </c>
      <c r="D106" s="214">
        <v>34.6</v>
      </c>
      <c r="E106" s="211" t="s">
        <v>1356</v>
      </c>
      <c r="F106" s="212" t="s">
        <v>1263</v>
      </c>
      <c r="G106" s="212" t="s">
        <v>1506</v>
      </c>
    </row>
    <row r="107" spans="1:7" x14ac:dyDescent="0.25">
      <c r="A107" s="207" t="s">
        <v>1507</v>
      </c>
      <c r="B107" s="213" t="s">
        <v>1508</v>
      </c>
      <c r="C107" s="212" t="s">
        <v>1417</v>
      </c>
      <c r="D107" s="214">
        <v>503.9</v>
      </c>
      <c r="E107" s="211" t="s">
        <v>1375</v>
      </c>
      <c r="F107" s="212" t="s">
        <v>1509</v>
      </c>
      <c r="G107" s="212" t="s">
        <v>1510</v>
      </c>
    </row>
    <row r="108" spans="1:7" x14ac:dyDescent="0.25">
      <c r="A108" s="207" t="s">
        <v>1511</v>
      </c>
      <c r="B108" s="213" t="s">
        <v>1512</v>
      </c>
      <c r="C108" s="212" t="s">
        <v>190</v>
      </c>
      <c r="D108" s="211">
        <v>464</v>
      </c>
      <c r="E108" s="211" t="s">
        <v>1255</v>
      </c>
      <c r="F108" s="212" t="s">
        <v>1350</v>
      </c>
      <c r="G108" s="212" t="s">
        <v>1350</v>
      </c>
    </row>
    <row r="109" spans="1:7" x14ac:dyDescent="0.25">
      <c r="A109" s="207" t="s">
        <v>1513</v>
      </c>
      <c r="B109" s="213" t="s">
        <v>1514</v>
      </c>
      <c r="C109" s="212" t="s">
        <v>190</v>
      </c>
      <c r="D109" s="211">
        <v>464</v>
      </c>
      <c r="E109" s="211" t="s">
        <v>1515</v>
      </c>
      <c r="F109" s="212" t="s">
        <v>1516</v>
      </c>
      <c r="G109" s="212" t="s">
        <v>1301</v>
      </c>
    </row>
    <row r="110" spans="1:7" x14ac:dyDescent="0.25">
      <c r="A110" s="207" t="s">
        <v>1517</v>
      </c>
      <c r="B110" s="208" t="s">
        <v>1518</v>
      </c>
      <c r="C110" s="209"/>
      <c r="D110" s="210"/>
      <c r="E110" s="211" t="s">
        <v>1519</v>
      </c>
      <c r="F110" s="212" t="s">
        <v>1492</v>
      </c>
      <c r="G110" s="212" t="s">
        <v>1276</v>
      </c>
    </row>
    <row r="111" spans="1:7" x14ac:dyDescent="0.25">
      <c r="A111" s="207" t="s">
        <v>1520</v>
      </c>
      <c r="B111" s="213" t="s">
        <v>1521</v>
      </c>
      <c r="C111" s="212" t="s">
        <v>190</v>
      </c>
      <c r="D111" s="211">
        <v>5</v>
      </c>
      <c r="E111" s="211" t="s">
        <v>1258</v>
      </c>
      <c r="F111" s="212" t="s">
        <v>1492</v>
      </c>
      <c r="G111" s="212" t="s">
        <v>1267</v>
      </c>
    </row>
    <row r="112" spans="1:7" x14ac:dyDescent="0.25">
      <c r="A112" s="207" t="s">
        <v>1522</v>
      </c>
      <c r="B112" s="213" t="s">
        <v>1523</v>
      </c>
      <c r="C112" s="212" t="s">
        <v>190</v>
      </c>
      <c r="D112" s="211">
        <v>5</v>
      </c>
      <c r="E112" s="211" t="s">
        <v>1340</v>
      </c>
      <c r="F112" s="212" t="s">
        <v>1388</v>
      </c>
      <c r="G112" s="212" t="s">
        <v>1388</v>
      </c>
    </row>
    <row r="113" spans="1:7" x14ac:dyDescent="0.25">
      <c r="A113" s="207" t="s">
        <v>1524</v>
      </c>
      <c r="B113" s="213" t="s">
        <v>1525</v>
      </c>
      <c r="C113" s="212" t="s">
        <v>190</v>
      </c>
      <c r="D113" s="211">
        <v>5</v>
      </c>
      <c r="E113" s="211" t="s">
        <v>1258</v>
      </c>
      <c r="F113" s="212" t="s">
        <v>1407</v>
      </c>
      <c r="G113" s="212" t="s">
        <v>1263</v>
      </c>
    </row>
    <row r="114" spans="1:7" x14ac:dyDescent="0.25">
      <c r="A114" s="207" t="s">
        <v>1526</v>
      </c>
      <c r="B114" s="213" t="s">
        <v>523</v>
      </c>
      <c r="C114" s="212" t="s">
        <v>1274</v>
      </c>
      <c r="D114" s="214">
        <v>21.8</v>
      </c>
      <c r="E114" s="211" t="s">
        <v>1527</v>
      </c>
      <c r="F114" s="212" t="s">
        <v>1528</v>
      </c>
      <c r="G114" s="212" t="s">
        <v>1392</v>
      </c>
    </row>
    <row r="115" spans="1:7" x14ac:dyDescent="0.25">
      <c r="A115" s="207" t="s">
        <v>1529</v>
      </c>
      <c r="B115" s="213" t="s">
        <v>1530</v>
      </c>
      <c r="C115" s="212" t="s">
        <v>1254</v>
      </c>
      <c r="D115" s="211">
        <v>91</v>
      </c>
      <c r="E115" s="211" t="s">
        <v>1317</v>
      </c>
      <c r="F115" s="212" t="s">
        <v>1392</v>
      </c>
      <c r="G115" s="212" t="s">
        <v>1276</v>
      </c>
    </row>
    <row r="116" spans="1:7" x14ac:dyDescent="0.25">
      <c r="A116" s="207" t="s">
        <v>1531</v>
      </c>
      <c r="B116" s="208" t="s">
        <v>1532</v>
      </c>
      <c r="C116" s="209"/>
      <c r="D116" s="210"/>
      <c r="E116" s="211" t="s">
        <v>1515</v>
      </c>
      <c r="F116" s="212" t="s">
        <v>1300</v>
      </c>
      <c r="G116" s="212" t="s">
        <v>1381</v>
      </c>
    </row>
    <row r="117" spans="1:7" x14ac:dyDescent="0.25">
      <c r="A117" s="207" t="s">
        <v>1533</v>
      </c>
      <c r="B117" s="213" t="s">
        <v>1521</v>
      </c>
      <c r="C117" s="212" t="s">
        <v>190</v>
      </c>
      <c r="D117" s="211">
        <v>2</v>
      </c>
      <c r="E117" s="211" t="s">
        <v>1299</v>
      </c>
      <c r="F117" s="212" t="s">
        <v>1300</v>
      </c>
      <c r="G117" s="212" t="s">
        <v>1301</v>
      </c>
    </row>
    <row r="118" spans="1:7" x14ac:dyDescent="0.25">
      <c r="A118" s="207" t="s">
        <v>1534</v>
      </c>
      <c r="B118" s="213" t="s">
        <v>1523</v>
      </c>
      <c r="C118" s="212" t="s">
        <v>190</v>
      </c>
      <c r="D118" s="211">
        <v>2</v>
      </c>
      <c r="E118" s="211" t="s">
        <v>1340</v>
      </c>
      <c r="F118" s="212" t="s">
        <v>1392</v>
      </c>
      <c r="G118" s="212" t="s">
        <v>1301</v>
      </c>
    </row>
    <row r="119" spans="1:7" x14ac:dyDescent="0.25">
      <c r="A119" s="207" t="s">
        <v>1535</v>
      </c>
      <c r="B119" s="213" t="s">
        <v>1525</v>
      </c>
      <c r="C119" s="212" t="s">
        <v>190</v>
      </c>
      <c r="D119" s="211">
        <v>2</v>
      </c>
      <c r="E119" s="211" t="s">
        <v>1336</v>
      </c>
      <c r="F119" s="212" t="s">
        <v>1301</v>
      </c>
      <c r="G119" s="212" t="s">
        <v>1271</v>
      </c>
    </row>
    <row r="120" spans="1:7" x14ac:dyDescent="0.25">
      <c r="A120" s="207" t="s">
        <v>1536</v>
      </c>
      <c r="B120" s="213" t="s">
        <v>523</v>
      </c>
      <c r="C120" s="212" t="s">
        <v>1274</v>
      </c>
      <c r="D120" s="214">
        <v>21.8</v>
      </c>
      <c r="E120" s="211" t="s">
        <v>1266</v>
      </c>
      <c r="F120" s="212" t="s">
        <v>1363</v>
      </c>
      <c r="G120" s="212" t="s">
        <v>1381</v>
      </c>
    </row>
    <row r="121" spans="1:7" x14ac:dyDescent="0.25">
      <c r="A121" s="207" t="s">
        <v>1537</v>
      </c>
      <c r="B121" s="213" t="s">
        <v>1530</v>
      </c>
      <c r="C121" s="212" t="s">
        <v>1254</v>
      </c>
      <c r="D121" s="211">
        <v>91</v>
      </c>
      <c r="E121" s="211" t="s">
        <v>1317</v>
      </c>
      <c r="F121" s="212" t="s">
        <v>1319</v>
      </c>
      <c r="G121" s="212" t="s">
        <v>1538</v>
      </c>
    </row>
    <row r="122" spans="1:7" x14ac:dyDescent="0.25">
      <c r="A122" s="207" t="s">
        <v>1539</v>
      </c>
      <c r="B122" s="208" t="s">
        <v>533</v>
      </c>
      <c r="C122" s="209"/>
      <c r="D122" s="210"/>
      <c r="E122" s="211" t="s">
        <v>1540</v>
      </c>
      <c r="F122" s="212" t="s">
        <v>1297</v>
      </c>
      <c r="G122" s="212" t="s">
        <v>1319</v>
      </c>
    </row>
    <row r="123" spans="1:7" x14ac:dyDescent="0.25">
      <c r="A123" s="207" t="s">
        <v>1541</v>
      </c>
      <c r="B123" s="213" t="s">
        <v>1542</v>
      </c>
      <c r="C123" s="209"/>
      <c r="D123" s="211">
        <v>1</v>
      </c>
      <c r="E123" s="211" t="s">
        <v>1255</v>
      </c>
      <c r="F123" s="212" t="s">
        <v>1297</v>
      </c>
      <c r="G123" s="212" t="s">
        <v>1297</v>
      </c>
    </row>
    <row r="124" spans="1:7" x14ac:dyDescent="0.25">
      <c r="A124" s="207" t="s">
        <v>1543</v>
      </c>
      <c r="B124" s="213" t="s">
        <v>1544</v>
      </c>
      <c r="C124" s="212" t="s">
        <v>190</v>
      </c>
      <c r="D124" s="211">
        <v>2</v>
      </c>
      <c r="E124" s="211" t="s">
        <v>1299</v>
      </c>
      <c r="F124" s="212" t="s">
        <v>1397</v>
      </c>
      <c r="G124" s="212" t="s">
        <v>1347</v>
      </c>
    </row>
    <row r="125" spans="1:7" x14ac:dyDescent="0.25">
      <c r="A125" s="207" t="s">
        <v>1545</v>
      </c>
      <c r="B125" s="213" t="s">
        <v>1546</v>
      </c>
      <c r="C125" s="212" t="s">
        <v>190</v>
      </c>
      <c r="D125" s="211">
        <v>3</v>
      </c>
      <c r="E125" s="211" t="s">
        <v>1266</v>
      </c>
      <c r="F125" s="212" t="s">
        <v>1547</v>
      </c>
      <c r="G125" s="212" t="s">
        <v>1357</v>
      </c>
    </row>
    <row r="126" spans="1:7" x14ac:dyDescent="0.25">
      <c r="A126" s="207" t="s">
        <v>1548</v>
      </c>
      <c r="B126" s="213" t="s">
        <v>531</v>
      </c>
      <c r="C126" s="212" t="s">
        <v>190</v>
      </c>
      <c r="D126" s="211">
        <v>3</v>
      </c>
      <c r="E126" s="211" t="s">
        <v>1356</v>
      </c>
      <c r="F126" s="212" t="s">
        <v>1363</v>
      </c>
      <c r="G126" s="212" t="s">
        <v>1318</v>
      </c>
    </row>
    <row r="127" spans="1:7" x14ac:dyDescent="0.25">
      <c r="A127" s="207" t="s">
        <v>1549</v>
      </c>
      <c r="B127" s="213" t="s">
        <v>530</v>
      </c>
      <c r="C127" s="212" t="s">
        <v>190</v>
      </c>
      <c r="D127" s="211">
        <v>1</v>
      </c>
      <c r="E127" s="211" t="s">
        <v>1356</v>
      </c>
      <c r="F127" s="212" t="s">
        <v>1363</v>
      </c>
      <c r="G127" s="212" t="s">
        <v>1318</v>
      </c>
    </row>
    <row r="128" spans="1:7" x14ac:dyDescent="0.25">
      <c r="A128" s="207" t="s">
        <v>1550</v>
      </c>
      <c r="B128" s="213" t="s">
        <v>1551</v>
      </c>
      <c r="C128" s="212" t="s">
        <v>190</v>
      </c>
      <c r="D128" s="211">
        <v>1</v>
      </c>
      <c r="E128" s="211" t="s">
        <v>1356</v>
      </c>
      <c r="F128" s="212" t="s">
        <v>1301</v>
      </c>
      <c r="G128" s="212" t="s">
        <v>1294</v>
      </c>
    </row>
    <row r="129" spans="1:7" x14ac:dyDescent="0.25">
      <c r="A129" s="207" t="s">
        <v>1552</v>
      </c>
      <c r="B129" s="213" t="s">
        <v>1553</v>
      </c>
      <c r="C129" s="212" t="s">
        <v>190</v>
      </c>
      <c r="D129" s="211">
        <v>2</v>
      </c>
      <c r="E129" s="211" t="s">
        <v>1356</v>
      </c>
      <c r="F129" s="212" t="s">
        <v>1472</v>
      </c>
      <c r="G129" s="212" t="s">
        <v>1319</v>
      </c>
    </row>
    <row r="130" spans="1:7" x14ac:dyDescent="0.25">
      <c r="A130" s="207" t="s">
        <v>1554</v>
      </c>
      <c r="B130" s="208" t="s">
        <v>1555</v>
      </c>
      <c r="C130" s="209"/>
      <c r="D130" s="211">
        <v>4190</v>
      </c>
      <c r="E130" s="211" t="s">
        <v>1556</v>
      </c>
      <c r="F130" s="212" t="s">
        <v>1557</v>
      </c>
      <c r="G130" s="212" t="s">
        <v>1251</v>
      </c>
    </row>
    <row r="131" spans="1:7" x14ac:dyDescent="0.25">
      <c r="A131" s="207" t="s">
        <v>1558</v>
      </c>
      <c r="B131" s="208" t="s">
        <v>1559</v>
      </c>
      <c r="C131" s="209"/>
      <c r="D131" s="210"/>
      <c r="E131" s="211" t="s">
        <v>1560</v>
      </c>
      <c r="F131" s="212" t="s">
        <v>1557</v>
      </c>
      <c r="G131" s="212" t="s">
        <v>1351</v>
      </c>
    </row>
    <row r="132" spans="1:7" x14ac:dyDescent="0.25">
      <c r="A132" s="207" t="s">
        <v>1561</v>
      </c>
      <c r="B132" s="213" t="s">
        <v>1562</v>
      </c>
      <c r="C132" s="212" t="s">
        <v>1254</v>
      </c>
      <c r="D132" s="211">
        <v>2095</v>
      </c>
      <c r="E132" s="211" t="s">
        <v>1563</v>
      </c>
      <c r="F132" s="212" t="s">
        <v>1557</v>
      </c>
      <c r="G132" s="212" t="s">
        <v>1437</v>
      </c>
    </row>
    <row r="133" spans="1:7" x14ac:dyDescent="0.25">
      <c r="A133" s="207" t="s">
        <v>1564</v>
      </c>
      <c r="B133" s="213" t="s">
        <v>1565</v>
      </c>
      <c r="C133" s="212" t="s">
        <v>1254</v>
      </c>
      <c r="D133" s="211">
        <v>2095</v>
      </c>
      <c r="E133" s="214" t="s">
        <v>1566</v>
      </c>
      <c r="F133" s="212" t="s">
        <v>1435</v>
      </c>
      <c r="G133" s="212" t="s">
        <v>1270</v>
      </c>
    </row>
    <row r="134" spans="1:7" x14ac:dyDescent="0.25">
      <c r="A134" s="207" t="s">
        <v>1567</v>
      </c>
      <c r="B134" s="213" t="s">
        <v>1568</v>
      </c>
      <c r="C134" s="212" t="s">
        <v>1254</v>
      </c>
      <c r="D134" s="211">
        <v>2095</v>
      </c>
      <c r="E134" s="214" t="s">
        <v>1566</v>
      </c>
      <c r="F134" s="212" t="s">
        <v>1259</v>
      </c>
      <c r="G134" s="212" t="s">
        <v>1388</v>
      </c>
    </row>
    <row r="135" spans="1:7" x14ac:dyDescent="0.25">
      <c r="A135" s="207" t="s">
        <v>1569</v>
      </c>
      <c r="B135" s="213" t="s">
        <v>1570</v>
      </c>
      <c r="C135" s="212" t="s">
        <v>1254</v>
      </c>
      <c r="D135" s="211">
        <v>2095</v>
      </c>
      <c r="E135" s="211" t="s">
        <v>1312</v>
      </c>
      <c r="F135" s="212" t="s">
        <v>1267</v>
      </c>
      <c r="G135" s="212" t="s">
        <v>1350</v>
      </c>
    </row>
    <row r="136" spans="1:7" x14ac:dyDescent="0.25">
      <c r="A136" s="207" t="s">
        <v>1571</v>
      </c>
      <c r="B136" s="213" t="s">
        <v>1572</v>
      </c>
      <c r="C136" s="212" t="s">
        <v>1254</v>
      </c>
      <c r="D136" s="211">
        <v>2095</v>
      </c>
      <c r="E136" s="211" t="s">
        <v>1312</v>
      </c>
      <c r="F136" s="212" t="s">
        <v>1424</v>
      </c>
      <c r="G136" s="212" t="s">
        <v>1573</v>
      </c>
    </row>
    <row r="137" spans="1:7" x14ac:dyDescent="0.25">
      <c r="A137" s="207" t="s">
        <v>1574</v>
      </c>
      <c r="B137" s="213" t="s">
        <v>1575</v>
      </c>
      <c r="C137" s="212" t="s">
        <v>1254</v>
      </c>
      <c r="D137" s="211">
        <v>2095</v>
      </c>
      <c r="E137" s="211" t="s">
        <v>1317</v>
      </c>
      <c r="F137" s="212" t="s">
        <v>1576</v>
      </c>
      <c r="G137" s="212" t="s">
        <v>1577</v>
      </c>
    </row>
    <row r="138" spans="1:7" x14ac:dyDescent="0.25">
      <c r="A138" s="207" t="s">
        <v>1578</v>
      </c>
      <c r="B138" s="213" t="s">
        <v>1579</v>
      </c>
      <c r="C138" s="212" t="s">
        <v>1254</v>
      </c>
      <c r="D138" s="211">
        <v>2095</v>
      </c>
      <c r="E138" s="211" t="s">
        <v>1317</v>
      </c>
      <c r="F138" s="212" t="s">
        <v>1580</v>
      </c>
      <c r="G138" s="212" t="s">
        <v>1351</v>
      </c>
    </row>
    <row r="139" spans="1:7" x14ac:dyDescent="0.25">
      <c r="A139" s="207" t="s">
        <v>1581</v>
      </c>
      <c r="B139" s="208" t="s">
        <v>1582</v>
      </c>
      <c r="C139" s="209"/>
      <c r="D139" s="210"/>
      <c r="E139" s="211" t="s">
        <v>1583</v>
      </c>
      <c r="F139" s="212" t="s">
        <v>1584</v>
      </c>
      <c r="G139" s="212" t="s">
        <v>1251</v>
      </c>
    </row>
    <row r="140" spans="1:7" x14ac:dyDescent="0.25">
      <c r="A140" s="207" t="s">
        <v>1585</v>
      </c>
      <c r="B140" s="213" t="s">
        <v>1562</v>
      </c>
      <c r="C140" s="212" t="s">
        <v>1254</v>
      </c>
      <c r="D140" s="211">
        <v>2095</v>
      </c>
      <c r="E140" s="211" t="s">
        <v>1476</v>
      </c>
      <c r="F140" s="212" t="s">
        <v>1584</v>
      </c>
      <c r="G140" s="212" t="s">
        <v>1418</v>
      </c>
    </row>
    <row r="141" spans="1:7" x14ac:dyDescent="0.25">
      <c r="A141" s="207" t="s">
        <v>1586</v>
      </c>
      <c r="B141" s="213" t="s">
        <v>1565</v>
      </c>
      <c r="C141" s="212" t="s">
        <v>1254</v>
      </c>
      <c r="D141" s="211">
        <v>2095</v>
      </c>
      <c r="E141" s="211" t="s">
        <v>1476</v>
      </c>
      <c r="F141" s="212" t="s">
        <v>1424</v>
      </c>
      <c r="G141" s="212" t="s">
        <v>1350</v>
      </c>
    </row>
    <row r="142" spans="1:7" x14ac:dyDescent="0.25">
      <c r="A142" s="207" t="s">
        <v>1587</v>
      </c>
      <c r="B142" s="213" t="s">
        <v>1568</v>
      </c>
      <c r="C142" s="212" t="s">
        <v>1254</v>
      </c>
      <c r="D142" s="211">
        <v>2095</v>
      </c>
      <c r="E142" s="211" t="s">
        <v>1476</v>
      </c>
      <c r="F142" s="212" t="s">
        <v>1372</v>
      </c>
      <c r="G142" s="212" t="s">
        <v>1547</v>
      </c>
    </row>
    <row r="143" spans="1:7" x14ac:dyDescent="0.25">
      <c r="A143" s="207" t="s">
        <v>1588</v>
      </c>
      <c r="B143" s="213" t="s">
        <v>1570</v>
      </c>
      <c r="C143" s="212" t="s">
        <v>1254</v>
      </c>
      <c r="D143" s="211">
        <v>2095</v>
      </c>
      <c r="E143" s="214" t="s">
        <v>1589</v>
      </c>
      <c r="F143" s="212" t="s">
        <v>1350</v>
      </c>
      <c r="G143" s="212" t="s">
        <v>1351</v>
      </c>
    </row>
    <row r="144" spans="1:7" x14ac:dyDescent="0.25">
      <c r="A144" s="207" t="s">
        <v>1590</v>
      </c>
      <c r="B144" s="213" t="s">
        <v>1572</v>
      </c>
      <c r="C144" s="212" t="s">
        <v>1254</v>
      </c>
      <c r="D144" s="211">
        <v>2095</v>
      </c>
      <c r="E144" s="211" t="s">
        <v>1515</v>
      </c>
      <c r="F144" s="212" t="s">
        <v>1504</v>
      </c>
      <c r="G144" s="212" t="s">
        <v>1379</v>
      </c>
    </row>
    <row r="145" spans="1:7" x14ac:dyDescent="0.25">
      <c r="A145" s="207" t="s">
        <v>1591</v>
      </c>
      <c r="B145" s="213" t="s">
        <v>1575</v>
      </c>
      <c r="C145" s="212" t="s">
        <v>1254</v>
      </c>
      <c r="D145" s="211">
        <v>2095</v>
      </c>
      <c r="E145" s="211" t="s">
        <v>1258</v>
      </c>
      <c r="F145" s="212" t="s">
        <v>1300</v>
      </c>
      <c r="G145" s="212" t="s">
        <v>1294</v>
      </c>
    </row>
    <row r="146" spans="1:7" x14ac:dyDescent="0.25">
      <c r="A146" s="207" t="s">
        <v>1592</v>
      </c>
      <c r="B146" s="213" t="s">
        <v>1579</v>
      </c>
      <c r="C146" s="212" t="s">
        <v>1254</v>
      </c>
      <c r="D146" s="211">
        <v>2095</v>
      </c>
      <c r="E146" s="214" t="s">
        <v>1566</v>
      </c>
      <c r="F146" s="212" t="s">
        <v>1379</v>
      </c>
      <c r="G146" s="212" t="s">
        <v>1251</v>
      </c>
    </row>
    <row r="147" spans="1:7" x14ac:dyDescent="0.25">
      <c r="A147" s="207" t="s">
        <v>1593</v>
      </c>
      <c r="B147" s="208" t="s">
        <v>1594</v>
      </c>
      <c r="C147" s="209"/>
      <c r="D147" s="210"/>
      <c r="E147" s="211" t="s">
        <v>1595</v>
      </c>
      <c r="F147" s="212" t="s">
        <v>1280</v>
      </c>
      <c r="G147" s="212" t="s">
        <v>1344</v>
      </c>
    </row>
    <row r="148" spans="1:7" x14ac:dyDescent="0.25">
      <c r="A148" s="207" t="s">
        <v>1596</v>
      </c>
      <c r="B148" s="208" t="s">
        <v>1597</v>
      </c>
      <c r="C148" s="209"/>
      <c r="D148" s="211">
        <v>18565</v>
      </c>
      <c r="E148" s="211" t="s">
        <v>1293</v>
      </c>
      <c r="F148" s="212" t="s">
        <v>1280</v>
      </c>
      <c r="G148" s="212" t="s">
        <v>1283</v>
      </c>
    </row>
    <row r="149" spans="1:7" x14ac:dyDescent="0.25">
      <c r="A149" s="207" t="s">
        <v>1598</v>
      </c>
      <c r="B149" s="208" t="s">
        <v>1599</v>
      </c>
      <c r="C149" s="209"/>
      <c r="D149" s="210"/>
      <c r="E149" s="211" t="s">
        <v>1293</v>
      </c>
      <c r="F149" s="212" t="s">
        <v>1280</v>
      </c>
      <c r="G149" s="212" t="s">
        <v>1283</v>
      </c>
    </row>
    <row r="150" spans="1:7" x14ac:dyDescent="0.25">
      <c r="A150" s="207" t="s">
        <v>1600</v>
      </c>
      <c r="B150" s="213" t="s">
        <v>481</v>
      </c>
      <c r="C150" s="212" t="s">
        <v>1254</v>
      </c>
      <c r="D150" s="211">
        <v>580</v>
      </c>
      <c r="E150" s="211" t="s">
        <v>1305</v>
      </c>
      <c r="F150" s="212" t="s">
        <v>1280</v>
      </c>
      <c r="G150" s="212" t="s">
        <v>1601</v>
      </c>
    </row>
    <row r="151" spans="1:7" x14ac:dyDescent="0.25">
      <c r="A151" s="207" t="s">
        <v>1602</v>
      </c>
      <c r="B151" s="213" t="s">
        <v>480</v>
      </c>
      <c r="C151" s="212" t="s">
        <v>1254</v>
      </c>
      <c r="D151" s="211">
        <v>580</v>
      </c>
      <c r="E151" s="211" t="s">
        <v>1340</v>
      </c>
      <c r="F151" s="212" t="s">
        <v>1601</v>
      </c>
      <c r="G151" s="212" t="s">
        <v>1603</v>
      </c>
    </row>
    <row r="152" spans="1:7" x14ac:dyDescent="0.25">
      <c r="A152" s="207" t="s">
        <v>1604</v>
      </c>
      <c r="B152" s="213" t="s">
        <v>1605</v>
      </c>
      <c r="C152" s="212" t="s">
        <v>1254</v>
      </c>
      <c r="D152" s="211">
        <v>580</v>
      </c>
      <c r="E152" s="211" t="s">
        <v>1340</v>
      </c>
      <c r="F152" s="212" t="s">
        <v>1603</v>
      </c>
      <c r="G152" s="212" t="s">
        <v>1606</v>
      </c>
    </row>
    <row r="153" spans="1:7" x14ac:dyDescent="0.25">
      <c r="A153" s="207" t="s">
        <v>1607</v>
      </c>
      <c r="B153" s="213" t="s">
        <v>480</v>
      </c>
      <c r="C153" s="212" t="s">
        <v>1254</v>
      </c>
      <c r="D153" s="211">
        <v>580</v>
      </c>
      <c r="E153" s="211" t="s">
        <v>1340</v>
      </c>
      <c r="F153" s="212" t="s">
        <v>1606</v>
      </c>
      <c r="G153" s="212" t="s">
        <v>1608</v>
      </c>
    </row>
    <row r="154" spans="1:7" x14ac:dyDescent="0.25">
      <c r="A154" s="207" t="s">
        <v>1609</v>
      </c>
      <c r="B154" s="213" t="s">
        <v>1610</v>
      </c>
      <c r="C154" s="212" t="s">
        <v>1254</v>
      </c>
      <c r="D154" s="211">
        <v>580</v>
      </c>
      <c r="E154" s="211" t="s">
        <v>1611</v>
      </c>
      <c r="F154" s="212" t="s">
        <v>1612</v>
      </c>
      <c r="G154" s="212" t="s">
        <v>1283</v>
      </c>
    </row>
    <row r="155" spans="1:7" x14ac:dyDescent="0.25">
      <c r="A155" s="207" t="s">
        <v>1613</v>
      </c>
      <c r="B155" s="208" t="s">
        <v>1614</v>
      </c>
      <c r="C155" s="209"/>
      <c r="D155" s="210"/>
      <c r="E155" s="211" t="s">
        <v>1293</v>
      </c>
      <c r="F155" s="212" t="s">
        <v>1280</v>
      </c>
      <c r="G155" s="212" t="s">
        <v>1283</v>
      </c>
    </row>
    <row r="156" spans="1:7" x14ac:dyDescent="0.25">
      <c r="A156" s="207" t="s">
        <v>1615</v>
      </c>
      <c r="B156" s="213" t="s">
        <v>481</v>
      </c>
      <c r="C156" s="212" t="s">
        <v>1254</v>
      </c>
      <c r="D156" s="211">
        <v>480</v>
      </c>
      <c r="E156" s="211" t="s">
        <v>1305</v>
      </c>
      <c r="F156" s="212" t="s">
        <v>1280</v>
      </c>
      <c r="G156" s="212" t="s">
        <v>1601</v>
      </c>
    </row>
    <row r="157" spans="1:7" x14ac:dyDescent="0.25">
      <c r="A157" s="207" t="s">
        <v>1616</v>
      </c>
      <c r="B157" s="213" t="s">
        <v>480</v>
      </c>
      <c r="C157" s="212" t="s">
        <v>1254</v>
      </c>
      <c r="D157" s="211">
        <v>480</v>
      </c>
      <c r="E157" s="211" t="s">
        <v>1340</v>
      </c>
      <c r="F157" s="212" t="s">
        <v>1603</v>
      </c>
      <c r="G157" s="212" t="s">
        <v>1606</v>
      </c>
    </row>
    <row r="158" spans="1:7" x14ac:dyDescent="0.25">
      <c r="A158" s="207" t="s">
        <v>1617</v>
      </c>
      <c r="B158" s="213" t="s">
        <v>1605</v>
      </c>
      <c r="C158" s="212" t="s">
        <v>1254</v>
      </c>
      <c r="D158" s="211">
        <v>480</v>
      </c>
      <c r="E158" s="211" t="s">
        <v>1340</v>
      </c>
      <c r="F158" s="212" t="s">
        <v>1606</v>
      </c>
      <c r="G158" s="212" t="s">
        <v>1608</v>
      </c>
    </row>
    <row r="159" spans="1:7" x14ac:dyDescent="0.25">
      <c r="A159" s="207" t="s">
        <v>1618</v>
      </c>
      <c r="B159" s="213" t="s">
        <v>480</v>
      </c>
      <c r="C159" s="212" t="s">
        <v>1254</v>
      </c>
      <c r="D159" s="211">
        <v>480</v>
      </c>
      <c r="E159" s="211" t="s">
        <v>1340</v>
      </c>
      <c r="F159" s="212" t="s">
        <v>1608</v>
      </c>
      <c r="G159" s="212" t="s">
        <v>1619</v>
      </c>
    </row>
    <row r="160" spans="1:7" x14ac:dyDescent="0.25">
      <c r="A160" s="207" t="s">
        <v>1620</v>
      </c>
      <c r="B160" s="213" t="s">
        <v>1610</v>
      </c>
      <c r="C160" s="212" t="s">
        <v>1254</v>
      </c>
      <c r="D160" s="211">
        <v>480</v>
      </c>
      <c r="E160" s="211" t="s">
        <v>1611</v>
      </c>
      <c r="F160" s="212" t="s">
        <v>1612</v>
      </c>
      <c r="G160" s="212" t="s">
        <v>1283</v>
      </c>
    </row>
    <row r="161" spans="1:7" x14ac:dyDescent="0.25">
      <c r="A161" s="207" t="s">
        <v>1621</v>
      </c>
      <c r="B161" s="208" t="s">
        <v>1622</v>
      </c>
      <c r="C161" s="209"/>
      <c r="D161" s="210"/>
      <c r="E161" s="211" t="s">
        <v>1293</v>
      </c>
      <c r="F161" s="212" t="s">
        <v>1280</v>
      </c>
      <c r="G161" s="212" t="s">
        <v>1283</v>
      </c>
    </row>
    <row r="162" spans="1:7" x14ac:dyDescent="0.25">
      <c r="A162" s="207" t="s">
        <v>1623</v>
      </c>
      <c r="B162" s="213" t="s">
        <v>481</v>
      </c>
      <c r="C162" s="212" t="s">
        <v>1254</v>
      </c>
      <c r="D162" s="211">
        <v>860</v>
      </c>
      <c r="E162" s="211" t="s">
        <v>1305</v>
      </c>
      <c r="F162" s="212" t="s">
        <v>1280</v>
      </c>
      <c r="G162" s="212" t="s">
        <v>1601</v>
      </c>
    </row>
    <row r="163" spans="1:7" x14ac:dyDescent="0.25">
      <c r="A163" s="207" t="s">
        <v>1624</v>
      </c>
      <c r="B163" s="213" t="s">
        <v>480</v>
      </c>
      <c r="C163" s="212" t="s">
        <v>1254</v>
      </c>
      <c r="D163" s="211">
        <v>860</v>
      </c>
      <c r="E163" s="211" t="s">
        <v>1340</v>
      </c>
      <c r="F163" s="212" t="s">
        <v>1603</v>
      </c>
      <c r="G163" s="212" t="s">
        <v>1606</v>
      </c>
    </row>
    <row r="164" spans="1:7" x14ac:dyDescent="0.25">
      <c r="A164" s="207" t="s">
        <v>1625</v>
      </c>
      <c r="B164" s="213" t="s">
        <v>1605</v>
      </c>
      <c r="C164" s="212" t="s">
        <v>1254</v>
      </c>
      <c r="D164" s="211">
        <v>860</v>
      </c>
      <c r="E164" s="211" t="s">
        <v>1340</v>
      </c>
      <c r="F164" s="212" t="s">
        <v>1606</v>
      </c>
      <c r="G164" s="212" t="s">
        <v>1608</v>
      </c>
    </row>
    <row r="165" spans="1:7" x14ac:dyDescent="0.25">
      <c r="A165" s="207" t="s">
        <v>1626</v>
      </c>
      <c r="B165" s="213" t="s">
        <v>480</v>
      </c>
      <c r="C165" s="212" t="s">
        <v>1254</v>
      </c>
      <c r="D165" s="211">
        <v>860</v>
      </c>
      <c r="E165" s="211" t="s">
        <v>1340</v>
      </c>
      <c r="F165" s="212" t="s">
        <v>1608</v>
      </c>
      <c r="G165" s="212" t="s">
        <v>1619</v>
      </c>
    </row>
    <row r="166" spans="1:7" x14ac:dyDescent="0.25">
      <c r="A166" s="207" t="s">
        <v>1627</v>
      </c>
      <c r="B166" s="213" t="s">
        <v>1610</v>
      </c>
      <c r="C166" s="212" t="s">
        <v>1254</v>
      </c>
      <c r="D166" s="211">
        <v>860</v>
      </c>
      <c r="E166" s="211" t="s">
        <v>1611</v>
      </c>
      <c r="F166" s="212" t="s">
        <v>1612</v>
      </c>
      <c r="G166" s="212" t="s">
        <v>1283</v>
      </c>
    </row>
    <row r="167" spans="1:7" x14ac:dyDescent="0.25">
      <c r="A167" s="207" t="s">
        <v>1628</v>
      </c>
      <c r="B167" s="208" t="s">
        <v>1629</v>
      </c>
      <c r="C167" s="209"/>
      <c r="D167" s="210"/>
      <c r="E167" s="211" t="s">
        <v>1293</v>
      </c>
      <c r="F167" s="212" t="s">
        <v>1280</v>
      </c>
      <c r="G167" s="212" t="s">
        <v>1283</v>
      </c>
    </row>
    <row r="168" spans="1:7" x14ac:dyDescent="0.25">
      <c r="A168" s="207" t="s">
        <v>1630</v>
      </c>
      <c r="B168" s="213" t="s">
        <v>481</v>
      </c>
      <c r="C168" s="212" t="s">
        <v>1254</v>
      </c>
      <c r="D168" s="211">
        <v>1793</v>
      </c>
      <c r="E168" s="211" t="s">
        <v>1299</v>
      </c>
      <c r="F168" s="212" t="s">
        <v>1280</v>
      </c>
      <c r="G168" s="212" t="s">
        <v>1606</v>
      </c>
    </row>
    <row r="169" spans="1:7" x14ac:dyDescent="0.25">
      <c r="A169" s="207" t="s">
        <v>1631</v>
      </c>
      <c r="B169" s="213" t="s">
        <v>480</v>
      </c>
      <c r="C169" s="212" t="s">
        <v>1254</v>
      </c>
      <c r="D169" s="211">
        <v>1793</v>
      </c>
      <c r="E169" s="211" t="s">
        <v>1305</v>
      </c>
      <c r="F169" s="212" t="s">
        <v>1606</v>
      </c>
      <c r="G169" s="212" t="s">
        <v>1619</v>
      </c>
    </row>
    <row r="170" spans="1:7" x14ac:dyDescent="0.25">
      <c r="A170" s="207" t="s">
        <v>1632</v>
      </c>
      <c r="B170" s="213" t="s">
        <v>1605</v>
      </c>
      <c r="C170" s="212" t="s">
        <v>1254</v>
      </c>
      <c r="D170" s="211">
        <v>1793</v>
      </c>
      <c r="E170" s="211" t="s">
        <v>1305</v>
      </c>
      <c r="F170" s="212" t="s">
        <v>1619</v>
      </c>
      <c r="G170" s="212" t="s">
        <v>1633</v>
      </c>
    </row>
    <row r="171" spans="1:7" x14ac:dyDescent="0.25">
      <c r="A171" s="207" t="s">
        <v>1634</v>
      </c>
      <c r="B171" s="213" t="s">
        <v>480</v>
      </c>
      <c r="C171" s="212" t="s">
        <v>1254</v>
      </c>
      <c r="D171" s="211">
        <v>1793</v>
      </c>
      <c r="E171" s="211" t="s">
        <v>1305</v>
      </c>
      <c r="F171" s="212" t="s">
        <v>1633</v>
      </c>
      <c r="G171" s="212" t="s">
        <v>1635</v>
      </c>
    </row>
    <row r="172" spans="1:7" x14ac:dyDescent="0.25">
      <c r="A172" s="207" t="s">
        <v>1636</v>
      </c>
      <c r="B172" s="213" t="s">
        <v>1610</v>
      </c>
      <c r="C172" s="212" t="s">
        <v>1254</v>
      </c>
      <c r="D172" s="211">
        <v>1793</v>
      </c>
      <c r="E172" s="211" t="s">
        <v>1611</v>
      </c>
      <c r="F172" s="212" t="s">
        <v>1612</v>
      </c>
      <c r="G172" s="212" t="s">
        <v>1283</v>
      </c>
    </row>
    <row r="173" spans="1:7" x14ac:dyDescent="0.25">
      <c r="A173" s="207" t="s">
        <v>1637</v>
      </c>
      <c r="B173" s="208" t="s">
        <v>1638</v>
      </c>
      <c r="C173" s="209"/>
      <c r="D173" s="210"/>
      <c r="E173" s="211" t="s">
        <v>1639</v>
      </c>
      <c r="F173" s="212" t="s">
        <v>1640</v>
      </c>
      <c r="G173" s="212" t="s">
        <v>1424</v>
      </c>
    </row>
    <row r="174" spans="1:7" x14ac:dyDescent="0.25">
      <c r="A174" s="207" t="s">
        <v>1641</v>
      </c>
      <c r="B174" s="208" t="s">
        <v>1599</v>
      </c>
      <c r="C174" s="209"/>
      <c r="D174" s="210"/>
      <c r="E174" s="211" t="s">
        <v>1639</v>
      </c>
      <c r="F174" s="212" t="s">
        <v>1640</v>
      </c>
      <c r="G174" s="212" t="s">
        <v>1424</v>
      </c>
    </row>
    <row r="175" spans="1:7" x14ac:dyDescent="0.25">
      <c r="A175" s="207" t="s">
        <v>1642</v>
      </c>
      <c r="B175" s="213" t="s">
        <v>481</v>
      </c>
      <c r="C175" s="212" t="s">
        <v>1254</v>
      </c>
      <c r="D175" s="211">
        <v>986</v>
      </c>
      <c r="E175" s="211" t="s">
        <v>1312</v>
      </c>
      <c r="F175" s="212" t="s">
        <v>1640</v>
      </c>
      <c r="G175" s="212" t="s">
        <v>1433</v>
      </c>
    </row>
    <row r="176" spans="1:7" x14ac:dyDescent="0.25">
      <c r="A176" s="207" t="s">
        <v>1643</v>
      </c>
      <c r="B176" s="213" t="s">
        <v>480</v>
      </c>
      <c r="C176" s="212" t="s">
        <v>1254</v>
      </c>
      <c r="D176" s="211">
        <v>986</v>
      </c>
      <c r="E176" s="211" t="s">
        <v>1275</v>
      </c>
      <c r="F176" s="212" t="s">
        <v>1403</v>
      </c>
      <c r="G176" s="212" t="s">
        <v>1433</v>
      </c>
    </row>
    <row r="177" spans="1:7" x14ac:dyDescent="0.25">
      <c r="A177" s="207" t="s">
        <v>1644</v>
      </c>
      <c r="B177" s="213" t="s">
        <v>1605</v>
      </c>
      <c r="C177" s="212" t="s">
        <v>1254</v>
      </c>
      <c r="D177" s="211">
        <v>986</v>
      </c>
      <c r="E177" s="211" t="s">
        <v>1312</v>
      </c>
      <c r="F177" s="212" t="s">
        <v>1334</v>
      </c>
      <c r="G177" s="212" t="s">
        <v>1421</v>
      </c>
    </row>
    <row r="178" spans="1:7" x14ac:dyDescent="0.25">
      <c r="A178" s="207" t="s">
        <v>1645</v>
      </c>
      <c r="B178" s="213" t="s">
        <v>480</v>
      </c>
      <c r="C178" s="212" t="s">
        <v>1254</v>
      </c>
      <c r="D178" s="211">
        <v>986</v>
      </c>
      <c r="E178" s="211" t="s">
        <v>1275</v>
      </c>
      <c r="F178" s="212" t="s">
        <v>1440</v>
      </c>
      <c r="G178" s="212" t="s">
        <v>1461</v>
      </c>
    </row>
    <row r="179" spans="1:7" x14ac:dyDescent="0.25">
      <c r="A179" s="207" t="s">
        <v>1646</v>
      </c>
      <c r="B179" s="213" t="s">
        <v>1610</v>
      </c>
      <c r="C179" s="212" t="s">
        <v>1254</v>
      </c>
      <c r="D179" s="211">
        <v>986</v>
      </c>
      <c r="E179" s="211" t="s">
        <v>1275</v>
      </c>
      <c r="F179" s="212" t="s">
        <v>1267</v>
      </c>
      <c r="G179" s="212" t="s">
        <v>1424</v>
      </c>
    </row>
    <row r="180" spans="1:7" x14ac:dyDescent="0.25">
      <c r="A180" s="207" t="s">
        <v>1647</v>
      </c>
      <c r="B180" s="208" t="s">
        <v>1614</v>
      </c>
      <c r="C180" s="209"/>
      <c r="D180" s="210"/>
      <c r="E180" s="211" t="s">
        <v>1639</v>
      </c>
      <c r="F180" s="212" t="s">
        <v>1640</v>
      </c>
      <c r="G180" s="212" t="s">
        <v>1424</v>
      </c>
    </row>
    <row r="181" spans="1:7" x14ac:dyDescent="0.25">
      <c r="A181" s="207" t="s">
        <v>1648</v>
      </c>
      <c r="B181" s="213" t="s">
        <v>481</v>
      </c>
      <c r="C181" s="212" t="s">
        <v>1254</v>
      </c>
      <c r="D181" s="211">
        <v>816</v>
      </c>
      <c r="E181" s="211" t="s">
        <v>1312</v>
      </c>
      <c r="F181" s="212" t="s">
        <v>1640</v>
      </c>
      <c r="G181" s="212" t="s">
        <v>1433</v>
      </c>
    </row>
    <row r="182" spans="1:7" x14ac:dyDescent="0.25">
      <c r="A182" s="207" t="s">
        <v>1649</v>
      </c>
      <c r="B182" s="213" t="s">
        <v>480</v>
      </c>
      <c r="C182" s="212" t="s">
        <v>1254</v>
      </c>
      <c r="D182" s="211">
        <v>816</v>
      </c>
      <c r="E182" s="211" t="s">
        <v>1275</v>
      </c>
      <c r="F182" s="212" t="s">
        <v>1403</v>
      </c>
      <c r="G182" s="212" t="s">
        <v>1433</v>
      </c>
    </row>
    <row r="183" spans="1:7" x14ac:dyDescent="0.25">
      <c r="A183" s="207" t="s">
        <v>1650</v>
      </c>
      <c r="B183" s="213" t="s">
        <v>1605</v>
      </c>
      <c r="C183" s="212" t="s">
        <v>1254</v>
      </c>
      <c r="D183" s="211">
        <v>816</v>
      </c>
      <c r="E183" s="211" t="s">
        <v>1312</v>
      </c>
      <c r="F183" s="212" t="s">
        <v>1334</v>
      </c>
      <c r="G183" s="212" t="s">
        <v>1421</v>
      </c>
    </row>
    <row r="184" spans="1:7" x14ac:dyDescent="0.25">
      <c r="A184" s="207" t="s">
        <v>1651</v>
      </c>
      <c r="B184" s="213" t="s">
        <v>480</v>
      </c>
      <c r="C184" s="212" t="s">
        <v>1254</v>
      </c>
      <c r="D184" s="211">
        <v>816</v>
      </c>
      <c r="E184" s="211" t="s">
        <v>1275</v>
      </c>
      <c r="F184" s="212" t="s">
        <v>1440</v>
      </c>
      <c r="G184" s="212" t="s">
        <v>1461</v>
      </c>
    </row>
    <row r="185" spans="1:7" x14ac:dyDescent="0.25">
      <c r="A185" s="207" t="s">
        <v>1652</v>
      </c>
      <c r="B185" s="213" t="s">
        <v>1610</v>
      </c>
      <c r="C185" s="212" t="s">
        <v>1254</v>
      </c>
      <c r="D185" s="211">
        <v>816</v>
      </c>
      <c r="E185" s="211" t="s">
        <v>1275</v>
      </c>
      <c r="F185" s="212" t="s">
        <v>1267</v>
      </c>
      <c r="G185" s="212" t="s">
        <v>1424</v>
      </c>
    </row>
    <row r="186" spans="1:7" x14ac:dyDescent="0.25">
      <c r="A186" s="207" t="s">
        <v>1653</v>
      </c>
      <c r="B186" s="208" t="s">
        <v>1622</v>
      </c>
      <c r="C186" s="209"/>
      <c r="D186" s="210"/>
      <c r="E186" s="211" t="s">
        <v>1639</v>
      </c>
      <c r="F186" s="212" t="s">
        <v>1640</v>
      </c>
      <c r="G186" s="212" t="s">
        <v>1424</v>
      </c>
    </row>
    <row r="187" spans="1:7" x14ac:dyDescent="0.25">
      <c r="A187" s="207" t="s">
        <v>1654</v>
      </c>
      <c r="B187" s="213" t="s">
        <v>481</v>
      </c>
      <c r="C187" s="212" t="s">
        <v>1254</v>
      </c>
      <c r="D187" s="211">
        <v>1462</v>
      </c>
      <c r="E187" s="211" t="s">
        <v>1312</v>
      </c>
      <c r="F187" s="212" t="s">
        <v>1640</v>
      </c>
      <c r="G187" s="212" t="s">
        <v>1433</v>
      </c>
    </row>
    <row r="188" spans="1:7" x14ac:dyDescent="0.25">
      <c r="A188" s="207" t="s">
        <v>1655</v>
      </c>
      <c r="B188" s="213" t="s">
        <v>480</v>
      </c>
      <c r="C188" s="212" t="s">
        <v>1254</v>
      </c>
      <c r="D188" s="211">
        <v>1462</v>
      </c>
      <c r="E188" s="211" t="s">
        <v>1275</v>
      </c>
      <c r="F188" s="212" t="s">
        <v>1403</v>
      </c>
      <c r="G188" s="212" t="s">
        <v>1433</v>
      </c>
    </row>
    <row r="189" spans="1:7" x14ac:dyDescent="0.25">
      <c r="A189" s="207" t="s">
        <v>1656</v>
      </c>
      <c r="B189" s="213" t="s">
        <v>1605</v>
      </c>
      <c r="C189" s="212" t="s">
        <v>1254</v>
      </c>
      <c r="D189" s="211">
        <v>1462</v>
      </c>
      <c r="E189" s="211" t="s">
        <v>1312</v>
      </c>
      <c r="F189" s="212" t="s">
        <v>1334</v>
      </c>
      <c r="G189" s="212" t="s">
        <v>1421</v>
      </c>
    </row>
    <row r="190" spans="1:7" x14ac:dyDescent="0.25">
      <c r="A190" s="207" t="s">
        <v>1657</v>
      </c>
      <c r="B190" s="213" t="s">
        <v>480</v>
      </c>
      <c r="C190" s="212" t="s">
        <v>1254</v>
      </c>
      <c r="D190" s="211">
        <v>1462</v>
      </c>
      <c r="E190" s="211" t="s">
        <v>1275</v>
      </c>
      <c r="F190" s="212" t="s">
        <v>1440</v>
      </c>
      <c r="G190" s="212" t="s">
        <v>1461</v>
      </c>
    </row>
    <row r="191" spans="1:7" x14ac:dyDescent="0.25">
      <c r="A191" s="207" t="s">
        <v>1658</v>
      </c>
      <c r="B191" s="213" t="s">
        <v>1610</v>
      </c>
      <c r="C191" s="212" t="s">
        <v>1254</v>
      </c>
      <c r="D191" s="211">
        <v>1462</v>
      </c>
      <c r="E191" s="211" t="s">
        <v>1275</v>
      </c>
      <c r="F191" s="212" t="s">
        <v>1267</v>
      </c>
      <c r="G191" s="212" t="s">
        <v>1424</v>
      </c>
    </row>
    <row r="192" spans="1:7" x14ac:dyDescent="0.25">
      <c r="A192" s="207" t="s">
        <v>1659</v>
      </c>
      <c r="B192" s="208" t="s">
        <v>1629</v>
      </c>
      <c r="C192" s="209"/>
      <c r="D192" s="210"/>
      <c r="E192" s="211" t="s">
        <v>1639</v>
      </c>
      <c r="F192" s="212" t="s">
        <v>1640</v>
      </c>
      <c r="G192" s="212" t="s">
        <v>1424</v>
      </c>
    </row>
    <row r="193" spans="1:7" x14ac:dyDescent="0.25">
      <c r="A193" s="207" t="s">
        <v>1660</v>
      </c>
      <c r="B193" s="213" t="s">
        <v>481</v>
      </c>
      <c r="C193" s="212" t="s">
        <v>1254</v>
      </c>
      <c r="D193" s="211">
        <v>3047</v>
      </c>
      <c r="E193" s="211" t="s">
        <v>1312</v>
      </c>
      <c r="F193" s="212" t="s">
        <v>1640</v>
      </c>
      <c r="G193" s="212" t="s">
        <v>1433</v>
      </c>
    </row>
    <row r="194" spans="1:7" x14ac:dyDescent="0.25">
      <c r="A194" s="207" t="s">
        <v>1661</v>
      </c>
      <c r="B194" s="213" t="s">
        <v>480</v>
      </c>
      <c r="C194" s="212" t="s">
        <v>1254</v>
      </c>
      <c r="D194" s="211">
        <v>3047</v>
      </c>
      <c r="E194" s="211" t="s">
        <v>1275</v>
      </c>
      <c r="F194" s="212" t="s">
        <v>1403</v>
      </c>
      <c r="G194" s="212" t="s">
        <v>1433</v>
      </c>
    </row>
    <row r="195" spans="1:7" x14ac:dyDescent="0.25">
      <c r="A195" s="207" t="s">
        <v>1662</v>
      </c>
      <c r="B195" s="213" t="s">
        <v>1605</v>
      </c>
      <c r="C195" s="212" t="s">
        <v>1254</v>
      </c>
      <c r="D195" s="211">
        <v>3047</v>
      </c>
      <c r="E195" s="211" t="s">
        <v>1312</v>
      </c>
      <c r="F195" s="212" t="s">
        <v>1334</v>
      </c>
      <c r="G195" s="212" t="s">
        <v>1421</v>
      </c>
    </row>
    <row r="196" spans="1:7" x14ac:dyDescent="0.25">
      <c r="A196" s="207" t="s">
        <v>1663</v>
      </c>
      <c r="B196" s="213" t="s">
        <v>480</v>
      </c>
      <c r="C196" s="212" t="s">
        <v>1254</v>
      </c>
      <c r="D196" s="211">
        <v>3047</v>
      </c>
      <c r="E196" s="211" t="s">
        <v>1275</v>
      </c>
      <c r="F196" s="212" t="s">
        <v>1440</v>
      </c>
      <c r="G196" s="212" t="s">
        <v>1426</v>
      </c>
    </row>
    <row r="197" spans="1:7" x14ac:dyDescent="0.25">
      <c r="A197" s="207" t="s">
        <v>1664</v>
      </c>
      <c r="B197" s="213" t="s">
        <v>1610</v>
      </c>
      <c r="C197" s="212" t="s">
        <v>1254</v>
      </c>
      <c r="D197" s="211">
        <v>3047</v>
      </c>
      <c r="E197" s="211" t="s">
        <v>1275</v>
      </c>
      <c r="F197" s="212" t="s">
        <v>1267</v>
      </c>
      <c r="G197" s="212" t="s">
        <v>1424</v>
      </c>
    </row>
    <row r="198" spans="1:7" x14ac:dyDescent="0.25">
      <c r="A198" s="207" t="s">
        <v>1665</v>
      </c>
      <c r="B198" s="208" t="s">
        <v>1666</v>
      </c>
      <c r="C198" s="209"/>
      <c r="D198" s="210"/>
      <c r="E198" s="211" t="s">
        <v>1667</v>
      </c>
      <c r="F198" s="212" t="s">
        <v>1421</v>
      </c>
      <c r="G198" s="212" t="s">
        <v>1344</v>
      </c>
    </row>
    <row r="199" spans="1:7" x14ac:dyDescent="0.25">
      <c r="A199" s="207" t="s">
        <v>1668</v>
      </c>
      <c r="B199" s="208" t="s">
        <v>1599</v>
      </c>
      <c r="C199" s="209"/>
      <c r="D199" s="210"/>
      <c r="E199" s="211" t="s">
        <v>1667</v>
      </c>
      <c r="F199" s="212" t="s">
        <v>1421</v>
      </c>
      <c r="G199" s="212" t="s">
        <v>1344</v>
      </c>
    </row>
    <row r="200" spans="1:7" x14ac:dyDescent="0.25">
      <c r="A200" s="207" t="s">
        <v>1669</v>
      </c>
      <c r="B200" s="213" t="s">
        <v>1670</v>
      </c>
      <c r="C200" s="212" t="s">
        <v>1254</v>
      </c>
      <c r="D200" s="211">
        <v>174</v>
      </c>
      <c r="E200" s="211" t="s">
        <v>1340</v>
      </c>
      <c r="F200" s="212" t="s">
        <v>1421</v>
      </c>
      <c r="G200" s="212" t="s">
        <v>1421</v>
      </c>
    </row>
    <row r="201" spans="1:7" x14ac:dyDescent="0.25">
      <c r="A201" s="207" t="s">
        <v>1671</v>
      </c>
      <c r="B201" s="213" t="s">
        <v>481</v>
      </c>
      <c r="C201" s="212" t="s">
        <v>1254</v>
      </c>
      <c r="D201" s="211">
        <v>174</v>
      </c>
      <c r="E201" s="211" t="s">
        <v>1317</v>
      </c>
      <c r="F201" s="212" t="s">
        <v>1270</v>
      </c>
      <c r="G201" s="212" t="s">
        <v>1461</v>
      </c>
    </row>
    <row r="202" spans="1:7" x14ac:dyDescent="0.25">
      <c r="A202" s="207" t="s">
        <v>1672</v>
      </c>
      <c r="B202" s="213" t="s">
        <v>480</v>
      </c>
      <c r="C202" s="212" t="s">
        <v>1254</v>
      </c>
      <c r="D202" s="211">
        <v>174</v>
      </c>
      <c r="E202" s="211" t="s">
        <v>1305</v>
      </c>
      <c r="F202" s="212" t="s">
        <v>1461</v>
      </c>
      <c r="G202" s="212" t="s">
        <v>1267</v>
      </c>
    </row>
    <row r="203" spans="1:7" x14ac:dyDescent="0.25">
      <c r="A203" s="207" t="s">
        <v>1673</v>
      </c>
      <c r="B203" s="213" t="s">
        <v>1605</v>
      </c>
      <c r="C203" s="212" t="s">
        <v>1254</v>
      </c>
      <c r="D203" s="211">
        <v>174</v>
      </c>
      <c r="E203" s="211" t="s">
        <v>1299</v>
      </c>
      <c r="F203" s="212" t="s">
        <v>1267</v>
      </c>
      <c r="G203" s="212" t="s">
        <v>1297</v>
      </c>
    </row>
    <row r="204" spans="1:7" x14ac:dyDescent="0.25">
      <c r="A204" s="207" t="s">
        <v>1674</v>
      </c>
      <c r="B204" s="213" t="s">
        <v>480</v>
      </c>
      <c r="C204" s="212" t="s">
        <v>1254</v>
      </c>
      <c r="D204" s="211">
        <v>174</v>
      </c>
      <c r="E204" s="211" t="s">
        <v>1340</v>
      </c>
      <c r="F204" s="212" t="s">
        <v>1297</v>
      </c>
      <c r="G204" s="212" t="s">
        <v>1418</v>
      </c>
    </row>
    <row r="205" spans="1:7" x14ac:dyDescent="0.25">
      <c r="A205" s="207" t="s">
        <v>1675</v>
      </c>
      <c r="B205" s="213" t="s">
        <v>1610</v>
      </c>
      <c r="C205" s="212" t="s">
        <v>1254</v>
      </c>
      <c r="D205" s="211">
        <v>174</v>
      </c>
      <c r="E205" s="211" t="s">
        <v>1336</v>
      </c>
      <c r="F205" s="212" t="s">
        <v>1418</v>
      </c>
      <c r="G205" s="212" t="s">
        <v>1344</v>
      </c>
    </row>
    <row r="206" spans="1:7" x14ac:dyDescent="0.25">
      <c r="A206" s="207" t="s">
        <v>1676</v>
      </c>
      <c r="B206" s="208" t="s">
        <v>1614</v>
      </c>
      <c r="C206" s="209"/>
      <c r="D206" s="210"/>
      <c r="E206" s="211" t="s">
        <v>1667</v>
      </c>
      <c r="F206" s="212" t="s">
        <v>1421</v>
      </c>
      <c r="G206" s="212" t="s">
        <v>1344</v>
      </c>
    </row>
    <row r="207" spans="1:7" x14ac:dyDescent="0.25">
      <c r="A207" s="207" t="s">
        <v>1677</v>
      </c>
      <c r="B207" s="213" t="s">
        <v>1670</v>
      </c>
      <c r="C207" s="212" t="s">
        <v>1254</v>
      </c>
      <c r="D207" s="211">
        <v>144</v>
      </c>
      <c r="E207" s="211" t="s">
        <v>1340</v>
      </c>
      <c r="F207" s="212" t="s">
        <v>1421</v>
      </c>
      <c r="G207" s="212" t="s">
        <v>1421</v>
      </c>
    </row>
    <row r="208" spans="1:7" x14ac:dyDescent="0.25">
      <c r="A208" s="207" t="s">
        <v>1678</v>
      </c>
      <c r="B208" s="213" t="s">
        <v>481</v>
      </c>
      <c r="C208" s="212" t="s">
        <v>1254</v>
      </c>
      <c r="D208" s="211">
        <v>144</v>
      </c>
      <c r="E208" s="211" t="s">
        <v>1317</v>
      </c>
      <c r="F208" s="212" t="s">
        <v>1270</v>
      </c>
      <c r="G208" s="212" t="s">
        <v>1461</v>
      </c>
    </row>
    <row r="209" spans="1:7" x14ac:dyDescent="0.25">
      <c r="A209" s="207" t="s">
        <v>1679</v>
      </c>
      <c r="B209" s="213" t="s">
        <v>480</v>
      </c>
      <c r="C209" s="212" t="s">
        <v>1254</v>
      </c>
      <c r="D209" s="211">
        <v>144</v>
      </c>
      <c r="E209" s="211" t="s">
        <v>1305</v>
      </c>
      <c r="F209" s="212" t="s">
        <v>1461</v>
      </c>
      <c r="G209" s="212" t="s">
        <v>1267</v>
      </c>
    </row>
    <row r="210" spans="1:7" x14ac:dyDescent="0.25">
      <c r="A210" s="207" t="s">
        <v>1680</v>
      </c>
      <c r="B210" s="213" t="s">
        <v>1605</v>
      </c>
      <c r="C210" s="212" t="s">
        <v>1254</v>
      </c>
      <c r="D210" s="211">
        <v>144</v>
      </c>
      <c r="E210" s="211" t="s">
        <v>1299</v>
      </c>
      <c r="F210" s="212" t="s">
        <v>1267</v>
      </c>
      <c r="G210" s="212" t="s">
        <v>1297</v>
      </c>
    </row>
    <row r="211" spans="1:7" x14ac:dyDescent="0.25">
      <c r="A211" s="207" t="s">
        <v>1681</v>
      </c>
      <c r="B211" s="213" t="s">
        <v>480</v>
      </c>
      <c r="C211" s="212" t="s">
        <v>1254</v>
      </c>
      <c r="D211" s="211">
        <v>144</v>
      </c>
      <c r="E211" s="211" t="s">
        <v>1340</v>
      </c>
      <c r="F211" s="212" t="s">
        <v>1297</v>
      </c>
      <c r="G211" s="212" t="s">
        <v>1418</v>
      </c>
    </row>
    <row r="212" spans="1:7" x14ac:dyDescent="0.25">
      <c r="A212" s="207" t="s">
        <v>1682</v>
      </c>
      <c r="B212" s="213" t="s">
        <v>1610</v>
      </c>
      <c r="C212" s="212" t="s">
        <v>1254</v>
      </c>
      <c r="D212" s="211">
        <v>144</v>
      </c>
      <c r="E212" s="211" t="s">
        <v>1336</v>
      </c>
      <c r="F212" s="212" t="s">
        <v>1418</v>
      </c>
      <c r="G212" s="212" t="s">
        <v>1344</v>
      </c>
    </row>
    <row r="213" spans="1:7" x14ac:dyDescent="0.25">
      <c r="A213" s="207" t="s">
        <v>1683</v>
      </c>
      <c r="B213" s="208" t="s">
        <v>1622</v>
      </c>
      <c r="C213" s="209"/>
      <c r="D213" s="210"/>
      <c r="E213" s="211" t="s">
        <v>1667</v>
      </c>
      <c r="F213" s="212" t="s">
        <v>1421</v>
      </c>
      <c r="G213" s="212" t="s">
        <v>1344</v>
      </c>
    </row>
    <row r="214" spans="1:7" x14ac:dyDescent="0.25">
      <c r="A214" s="207" t="s">
        <v>1684</v>
      </c>
      <c r="B214" s="213" t="s">
        <v>1670</v>
      </c>
      <c r="C214" s="212" t="s">
        <v>1254</v>
      </c>
      <c r="D214" s="211">
        <v>258</v>
      </c>
      <c r="E214" s="211" t="s">
        <v>1340</v>
      </c>
      <c r="F214" s="212" t="s">
        <v>1421</v>
      </c>
      <c r="G214" s="212" t="s">
        <v>1421</v>
      </c>
    </row>
    <row r="215" spans="1:7" x14ac:dyDescent="0.25">
      <c r="A215" s="207" t="s">
        <v>1685</v>
      </c>
      <c r="B215" s="213" t="s">
        <v>481</v>
      </c>
      <c r="C215" s="212" t="s">
        <v>1254</v>
      </c>
      <c r="D215" s="211">
        <v>258</v>
      </c>
      <c r="E215" s="211" t="s">
        <v>1317</v>
      </c>
      <c r="F215" s="212" t="s">
        <v>1270</v>
      </c>
      <c r="G215" s="212" t="s">
        <v>1461</v>
      </c>
    </row>
    <row r="216" spans="1:7" x14ac:dyDescent="0.25">
      <c r="A216" s="207" t="s">
        <v>1686</v>
      </c>
      <c r="B216" s="213" t="s">
        <v>480</v>
      </c>
      <c r="C216" s="212" t="s">
        <v>1254</v>
      </c>
      <c r="D216" s="211">
        <v>258</v>
      </c>
      <c r="E216" s="211" t="s">
        <v>1305</v>
      </c>
      <c r="F216" s="212" t="s">
        <v>1461</v>
      </c>
      <c r="G216" s="212" t="s">
        <v>1267</v>
      </c>
    </row>
    <row r="217" spans="1:7" x14ac:dyDescent="0.25">
      <c r="A217" s="207" t="s">
        <v>1687</v>
      </c>
      <c r="B217" s="213" t="s">
        <v>1605</v>
      </c>
      <c r="C217" s="212" t="s">
        <v>1254</v>
      </c>
      <c r="D217" s="211">
        <v>258</v>
      </c>
      <c r="E217" s="211" t="s">
        <v>1299</v>
      </c>
      <c r="F217" s="212" t="s">
        <v>1267</v>
      </c>
      <c r="G217" s="212" t="s">
        <v>1297</v>
      </c>
    </row>
    <row r="218" spans="1:7" x14ac:dyDescent="0.25">
      <c r="A218" s="207" t="s">
        <v>1688</v>
      </c>
      <c r="B218" s="213" t="s">
        <v>480</v>
      </c>
      <c r="C218" s="212" t="s">
        <v>1254</v>
      </c>
      <c r="D218" s="211">
        <v>258</v>
      </c>
      <c r="E218" s="211" t="s">
        <v>1340</v>
      </c>
      <c r="F218" s="212" t="s">
        <v>1297</v>
      </c>
      <c r="G218" s="212" t="s">
        <v>1418</v>
      </c>
    </row>
    <row r="219" spans="1:7" x14ac:dyDescent="0.25">
      <c r="A219" s="207" t="s">
        <v>1689</v>
      </c>
      <c r="B219" s="213" t="s">
        <v>1610</v>
      </c>
      <c r="C219" s="212" t="s">
        <v>1254</v>
      </c>
      <c r="D219" s="211">
        <v>258</v>
      </c>
      <c r="E219" s="211" t="s">
        <v>1336</v>
      </c>
      <c r="F219" s="212" t="s">
        <v>1418</v>
      </c>
      <c r="G219" s="212" t="s">
        <v>1344</v>
      </c>
    </row>
    <row r="220" spans="1:7" x14ac:dyDescent="0.25">
      <c r="A220" s="207" t="s">
        <v>1690</v>
      </c>
      <c r="B220" s="208" t="s">
        <v>1629</v>
      </c>
      <c r="C220" s="209"/>
      <c r="D220" s="210"/>
      <c r="E220" s="211" t="s">
        <v>1667</v>
      </c>
      <c r="F220" s="212" t="s">
        <v>1421</v>
      </c>
      <c r="G220" s="212" t="s">
        <v>1344</v>
      </c>
    </row>
    <row r="221" spans="1:7" x14ac:dyDescent="0.25">
      <c r="A221" s="207" t="s">
        <v>1691</v>
      </c>
      <c r="B221" s="213" t="s">
        <v>1670</v>
      </c>
      <c r="C221" s="212" t="s">
        <v>1254</v>
      </c>
      <c r="D221" s="211">
        <v>540</v>
      </c>
      <c r="E221" s="211" t="s">
        <v>1340</v>
      </c>
      <c r="F221" s="212" t="s">
        <v>1421</v>
      </c>
      <c r="G221" s="212" t="s">
        <v>1421</v>
      </c>
    </row>
    <row r="222" spans="1:7" x14ac:dyDescent="0.25">
      <c r="A222" s="207" t="s">
        <v>1692</v>
      </c>
      <c r="B222" s="213" t="s">
        <v>481</v>
      </c>
      <c r="C222" s="212" t="s">
        <v>1254</v>
      </c>
      <c r="D222" s="211">
        <v>540</v>
      </c>
      <c r="E222" s="211" t="s">
        <v>1317</v>
      </c>
      <c r="F222" s="212" t="s">
        <v>1270</v>
      </c>
      <c r="G222" s="212" t="s">
        <v>1461</v>
      </c>
    </row>
    <row r="223" spans="1:7" x14ac:dyDescent="0.25">
      <c r="A223" s="207" t="s">
        <v>1693</v>
      </c>
      <c r="B223" s="213" t="s">
        <v>480</v>
      </c>
      <c r="C223" s="212" t="s">
        <v>1254</v>
      </c>
      <c r="D223" s="211">
        <v>540</v>
      </c>
      <c r="E223" s="211" t="s">
        <v>1305</v>
      </c>
      <c r="F223" s="212" t="s">
        <v>1461</v>
      </c>
      <c r="G223" s="212" t="s">
        <v>1267</v>
      </c>
    </row>
    <row r="224" spans="1:7" x14ac:dyDescent="0.25">
      <c r="A224" s="207" t="s">
        <v>1694</v>
      </c>
      <c r="B224" s="213" t="s">
        <v>1605</v>
      </c>
      <c r="C224" s="212" t="s">
        <v>1254</v>
      </c>
      <c r="D224" s="211">
        <v>540</v>
      </c>
      <c r="E224" s="211" t="s">
        <v>1299</v>
      </c>
      <c r="F224" s="212" t="s">
        <v>1267</v>
      </c>
      <c r="G224" s="212" t="s">
        <v>1297</v>
      </c>
    </row>
    <row r="225" spans="1:7" x14ac:dyDescent="0.25">
      <c r="A225" s="207" t="s">
        <v>1695</v>
      </c>
      <c r="B225" s="213" t="s">
        <v>480</v>
      </c>
      <c r="C225" s="212" t="s">
        <v>1254</v>
      </c>
      <c r="D225" s="211">
        <v>540</v>
      </c>
      <c r="E225" s="211" t="s">
        <v>1340</v>
      </c>
      <c r="F225" s="212" t="s">
        <v>1297</v>
      </c>
      <c r="G225" s="212" t="s">
        <v>1418</v>
      </c>
    </row>
    <row r="226" spans="1:7" x14ac:dyDescent="0.25">
      <c r="A226" s="207" t="s">
        <v>1696</v>
      </c>
      <c r="B226" s="213" t="s">
        <v>1610</v>
      </c>
      <c r="C226" s="212" t="s">
        <v>1254</v>
      </c>
      <c r="D226" s="211">
        <v>540</v>
      </c>
      <c r="E226" s="211" t="s">
        <v>1336</v>
      </c>
      <c r="F226" s="212" t="s">
        <v>1418</v>
      </c>
      <c r="G226" s="212" t="s">
        <v>1344</v>
      </c>
    </row>
    <row r="227" spans="1:7" s="225" customFormat="1" x14ac:dyDescent="0.25">
      <c r="A227" s="219" t="s">
        <v>1697</v>
      </c>
      <c r="B227" s="220" t="s">
        <v>1698</v>
      </c>
      <c r="C227" s="221"/>
      <c r="D227" s="222"/>
      <c r="E227" s="223" t="s">
        <v>1279</v>
      </c>
      <c r="F227" s="224" t="s">
        <v>1243</v>
      </c>
      <c r="G227" s="224" t="s">
        <v>1699</v>
      </c>
    </row>
    <row r="228" spans="1:7" s="225" customFormat="1" x14ac:dyDescent="0.25">
      <c r="A228" s="219" t="s">
        <v>1700</v>
      </c>
      <c r="B228" s="220" t="s">
        <v>1222</v>
      </c>
      <c r="C228" s="221"/>
      <c r="D228" s="222"/>
      <c r="E228" s="223" t="s">
        <v>1296</v>
      </c>
      <c r="F228" s="224" t="s">
        <v>1701</v>
      </c>
      <c r="G228" s="224" t="s">
        <v>1702</v>
      </c>
    </row>
    <row r="229" spans="1:7" s="225" customFormat="1" x14ac:dyDescent="0.25">
      <c r="A229" s="219" t="s">
        <v>1703</v>
      </c>
      <c r="B229" s="226" t="s">
        <v>1704</v>
      </c>
      <c r="C229" s="224" t="s">
        <v>217</v>
      </c>
      <c r="D229" s="227">
        <v>0.44</v>
      </c>
      <c r="E229" s="223" t="s">
        <v>1299</v>
      </c>
      <c r="F229" s="224" t="s">
        <v>1701</v>
      </c>
      <c r="G229" s="224" t="s">
        <v>1601</v>
      </c>
    </row>
    <row r="230" spans="1:7" s="225" customFormat="1" x14ac:dyDescent="0.25">
      <c r="A230" s="219" t="s">
        <v>1705</v>
      </c>
      <c r="B230" s="226" t="s">
        <v>1220</v>
      </c>
      <c r="C230" s="224" t="s">
        <v>1254</v>
      </c>
      <c r="D230" s="228">
        <v>398.4</v>
      </c>
      <c r="E230" s="223" t="s">
        <v>1356</v>
      </c>
      <c r="F230" s="224" t="s">
        <v>1706</v>
      </c>
      <c r="G230" s="224" t="s">
        <v>1702</v>
      </c>
    </row>
    <row r="231" spans="1:7" s="225" customFormat="1" x14ac:dyDescent="0.25">
      <c r="A231" s="219" t="s">
        <v>1707</v>
      </c>
      <c r="B231" s="220" t="s">
        <v>1215</v>
      </c>
      <c r="C231" s="221"/>
      <c r="D231" s="222"/>
      <c r="E231" s="223" t="s">
        <v>1375</v>
      </c>
      <c r="F231" s="224" t="s">
        <v>1708</v>
      </c>
      <c r="G231" s="224" t="s">
        <v>1612</v>
      </c>
    </row>
    <row r="232" spans="1:7" s="225" customFormat="1" x14ac:dyDescent="0.25">
      <c r="A232" s="219" t="s">
        <v>1709</v>
      </c>
      <c r="B232" s="226" t="s">
        <v>1710</v>
      </c>
      <c r="C232" s="221"/>
      <c r="D232" s="223">
        <v>1</v>
      </c>
      <c r="E232" s="223" t="s">
        <v>1255</v>
      </c>
      <c r="F232" s="224" t="s">
        <v>1708</v>
      </c>
      <c r="G232" s="224" t="s">
        <v>1708</v>
      </c>
    </row>
    <row r="233" spans="1:7" s="225" customFormat="1" x14ac:dyDescent="0.25">
      <c r="A233" s="219" t="s">
        <v>1711</v>
      </c>
      <c r="B233" s="226" t="s">
        <v>1215</v>
      </c>
      <c r="C233" s="224" t="s">
        <v>1254</v>
      </c>
      <c r="D233" s="228">
        <v>389.4</v>
      </c>
      <c r="E233" s="223" t="s">
        <v>1375</v>
      </c>
      <c r="F233" s="224" t="s">
        <v>1708</v>
      </c>
      <c r="G233" s="224" t="s">
        <v>1612</v>
      </c>
    </row>
    <row r="234" spans="1:7" s="225" customFormat="1" x14ac:dyDescent="0.25">
      <c r="A234" s="219" t="s">
        <v>1712</v>
      </c>
      <c r="B234" s="220" t="s">
        <v>1212</v>
      </c>
      <c r="C234" s="221"/>
      <c r="D234" s="222"/>
      <c r="E234" s="223" t="s">
        <v>1713</v>
      </c>
      <c r="F234" s="224" t="s">
        <v>1714</v>
      </c>
      <c r="G234" s="224" t="s">
        <v>1433</v>
      </c>
    </row>
    <row r="235" spans="1:7" s="225" customFormat="1" x14ac:dyDescent="0.25">
      <c r="A235" s="219" t="s">
        <v>1715</v>
      </c>
      <c r="B235" s="226" t="s">
        <v>1211</v>
      </c>
      <c r="C235" s="224" t="s">
        <v>190</v>
      </c>
      <c r="D235" s="223">
        <v>1</v>
      </c>
      <c r="E235" s="223" t="s">
        <v>1312</v>
      </c>
      <c r="F235" s="224" t="s">
        <v>1714</v>
      </c>
      <c r="G235" s="224" t="s">
        <v>1716</v>
      </c>
    </row>
    <row r="236" spans="1:7" s="225" customFormat="1" x14ac:dyDescent="0.25">
      <c r="A236" s="219" t="s">
        <v>1717</v>
      </c>
      <c r="B236" s="226" t="s">
        <v>1718</v>
      </c>
      <c r="C236" s="224" t="s">
        <v>190</v>
      </c>
      <c r="D236" s="223">
        <v>1</v>
      </c>
      <c r="E236" s="223" t="s">
        <v>1317</v>
      </c>
      <c r="F236" s="224" t="s">
        <v>1714</v>
      </c>
      <c r="G236" s="224" t="s">
        <v>1719</v>
      </c>
    </row>
    <row r="237" spans="1:7" s="225" customFormat="1" x14ac:dyDescent="0.25">
      <c r="A237" s="219" t="s">
        <v>1720</v>
      </c>
      <c r="B237" s="226" t="s">
        <v>1209</v>
      </c>
      <c r="C237" s="224" t="s">
        <v>217</v>
      </c>
      <c r="D237" s="227">
        <v>0.08</v>
      </c>
      <c r="E237" s="223" t="s">
        <v>1305</v>
      </c>
      <c r="F237" s="224" t="s">
        <v>1250</v>
      </c>
      <c r="G237" s="224" t="s">
        <v>1433</v>
      </c>
    </row>
    <row r="238" spans="1:7" s="225" customFormat="1" x14ac:dyDescent="0.25">
      <c r="A238" s="219" t="s">
        <v>1721</v>
      </c>
      <c r="B238" s="220" t="s">
        <v>1208</v>
      </c>
      <c r="C238" s="221"/>
      <c r="D238" s="222"/>
      <c r="E238" s="223" t="s">
        <v>1249</v>
      </c>
      <c r="F238" s="224" t="s">
        <v>1403</v>
      </c>
      <c r="G238" s="224" t="s">
        <v>1271</v>
      </c>
    </row>
    <row r="239" spans="1:7" s="225" customFormat="1" x14ac:dyDescent="0.25">
      <c r="A239" s="219" t="s">
        <v>1722</v>
      </c>
      <c r="B239" s="226" t="s">
        <v>1723</v>
      </c>
      <c r="C239" s="221"/>
      <c r="D239" s="223">
        <v>1</v>
      </c>
      <c r="E239" s="223" t="s">
        <v>1255</v>
      </c>
      <c r="F239" s="224" t="s">
        <v>1403</v>
      </c>
      <c r="G239" s="224" t="s">
        <v>1403</v>
      </c>
    </row>
    <row r="240" spans="1:7" s="225" customFormat="1" x14ac:dyDescent="0.25">
      <c r="A240" s="219" t="s">
        <v>1724</v>
      </c>
      <c r="B240" s="226" t="s">
        <v>1205</v>
      </c>
      <c r="C240" s="224" t="s">
        <v>1254</v>
      </c>
      <c r="D240" s="228">
        <v>111.8</v>
      </c>
      <c r="E240" s="223" t="s">
        <v>1258</v>
      </c>
      <c r="F240" s="224" t="s">
        <v>1297</v>
      </c>
      <c r="G240" s="224" t="s">
        <v>1350</v>
      </c>
    </row>
    <row r="241" spans="1:7" s="225" customFormat="1" x14ac:dyDescent="0.25">
      <c r="A241" s="219" t="s">
        <v>1725</v>
      </c>
      <c r="B241" s="226" t="s">
        <v>1207</v>
      </c>
      <c r="C241" s="224" t="s">
        <v>1254</v>
      </c>
      <c r="D241" s="227">
        <v>470.19</v>
      </c>
      <c r="E241" s="223" t="s">
        <v>1375</v>
      </c>
      <c r="F241" s="224" t="s">
        <v>1407</v>
      </c>
      <c r="G241" s="224" t="s">
        <v>1726</v>
      </c>
    </row>
    <row r="242" spans="1:7" s="225" customFormat="1" x14ac:dyDescent="0.25">
      <c r="A242" s="219" t="s">
        <v>1727</v>
      </c>
      <c r="B242" s="226" t="s">
        <v>1728</v>
      </c>
      <c r="C242" s="224" t="s">
        <v>1254</v>
      </c>
      <c r="D242" s="227">
        <v>168.75</v>
      </c>
      <c r="E242" s="223" t="s">
        <v>1336</v>
      </c>
      <c r="F242" s="224" t="s">
        <v>1301</v>
      </c>
      <c r="G242" s="224" t="s">
        <v>1271</v>
      </c>
    </row>
    <row r="243" spans="1:7" s="225" customFormat="1" x14ac:dyDescent="0.25">
      <c r="A243" s="219" t="s">
        <v>1729</v>
      </c>
      <c r="B243" s="220" t="s">
        <v>1146</v>
      </c>
      <c r="C243" s="221"/>
      <c r="D243" s="222"/>
      <c r="E243" s="223" t="s">
        <v>1476</v>
      </c>
      <c r="F243" s="224" t="s">
        <v>1243</v>
      </c>
      <c r="G243" s="224" t="s">
        <v>1730</v>
      </c>
    </row>
    <row r="244" spans="1:7" s="225" customFormat="1" x14ac:dyDescent="0.25">
      <c r="A244" s="219" t="s">
        <v>1731</v>
      </c>
      <c r="B244" s="226" t="s">
        <v>1145</v>
      </c>
      <c r="C244" s="224" t="s">
        <v>1274</v>
      </c>
      <c r="D244" s="228">
        <v>41.2</v>
      </c>
      <c r="E244" s="223" t="s">
        <v>1476</v>
      </c>
      <c r="F244" s="224" t="s">
        <v>1243</v>
      </c>
      <c r="G244" s="224" t="s">
        <v>1730</v>
      </c>
    </row>
    <row r="245" spans="1:7" s="225" customFormat="1" x14ac:dyDescent="0.25">
      <c r="A245" s="219" t="s">
        <v>1732</v>
      </c>
      <c r="B245" s="220" t="s">
        <v>1141</v>
      </c>
      <c r="C245" s="221"/>
      <c r="D245" s="222"/>
      <c r="E245" s="223" t="s">
        <v>1317</v>
      </c>
      <c r="F245" s="224" t="s">
        <v>1606</v>
      </c>
      <c r="G245" s="224" t="s">
        <v>1619</v>
      </c>
    </row>
    <row r="246" spans="1:7" s="225" customFormat="1" x14ac:dyDescent="0.25">
      <c r="A246" s="219" t="s">
        <v>1733</v>
      </c>
      <c r="B246" s="226" t="s">
        <v>1141</v>
      </c>
      <c r="C246" s="224" t="s">
        <v>190</v>
      </c>
      <c r="D246" s="223">
        <v>18</v>
      </c>
      <c r="E246" s="223" t="s">
        <v>1317</v>
      </c>
      <c r="F246" s="224" t="s">
        <v>1606</v>
      </c>
      <c r="G246" s="224" t="s">
        <v>1619</v>
      </c>
    </row>
    <row r="247" spans="1:7" s="225" customFormat="1" x14ac:dyDescent="0.25">
      <c r="A247" s="219" t="s">
        <v>1734</v>
      </c>
      <c r="B247" s="220" t="s">
        <v>1496</v>
      </c>
      <c r="C247" s="221"/>
      <c r="D247" s="222"/>
      <c r="E247" s="223" t="s">
        <v>1735</v>
      </c>
      <c r="F247" s="224" t="s">
        <v>1736</v>
      </c>
      <c r="G247" s="224" t="s">
        <v>1366</v>
      </c>
    </row>
    <row r="248" spans="1:7" s="225" customFormat="1" x14ac:dyDescent="0.25">
      <c r="A248" s="219" t="s">
        <v>1737</v>
      </c>
      <c r="B248" s="226" t="s">
        <v>1200</v>
      </c>
      <c r="C248" s="224" t="s">
        <v>1254</v>
      </c>
      <c r="D248" s="228">
        <v>352.5</v>
      </c>
      <c r="E248" s="223" t="s">
        <v>1258</v>
      </c>
      <c r="F248" s="224" t="s">
        <v>1736</v>
      </c>
      <c r="G248" s="224" t="s">
        <v>1601</v>
      </c>
    </row>
    <row r="249" spans="1:7" s="225" customFormat="1" x14ac:dyDescent="0.25">
      <c r="A249" s="219" t="s">
        <v>1738</v>
      </c>
      <c r="B249" s="226" t="s">
        <v>1198</v>
      </c>
      <c r="C249" s="224" t="s">
        <v>1254</v>
      </c>
      <c r="D249" s="223">
        <v>71</v>
      </c>
      <c r="E249" s="223" t="s">
        <v>1356</v>
      </c>
      <c r="F249" s="224" t="s">
        <v>1601</v>
      </c>
      <c r="G249" s="224" t="s">
        <v>1633</v>
      </c>
    </row>
    <row r="250" spans="1:7" s="225" customFormat="1" x14ac:dyDescent="0.25">
      <c r="A250" s="219" t="s">
        <v>1739</v>
      </c>
      <c r="B250" s="226" t="s">
        <v>1194</v>
      </c>
      <c r="C250" s="224" t="s">
        <v>1254</v>
      </c>
      <c r="D250" s="228">
        <v>141.30000000000001</v>
      </c>
      <c r="E250" s="223" t="s">
        <v>1375</v>
      </c>
      <c r="F250" s="224" t="s">
        <v>1256</v>
      </c>
      <c r="G250" s="224" t="s">
        <v>1577</v>
      </c>
    </row>
    <row r="251" spans="1:7" s="225" customFormat="1" x14ac:dyDescent="0.25">
      <c r="A251" s="219" t="s">
        <v>1740</v>
      </c>
      <c r="B251" s="226" t="s">
        <v>1191</v>
      </c>
      <c r="C251" s="224" t="s">
        <v>1254</v>
      </c>
      <c r="D251" s="228">
        <v>141.30000000000001</v>
      </c>
      <c r="E251" s="223" t="s">
        <v>1258</v>
      </c>
      <c r="F251" s="224" t="s">
        <v>1412</v>
      </c>
      <c r="G251" s="224" t="s">
        <v>1577</v>
      </c>
    </row>
    <row r="252" spans="1:7" s="225" customFormat="1" x14ac:dyDescent="0.25">
      <c r="A252" s="219" t="s">
        <v>1741</v>
      </c>
      <c r="B252" s="226" t="s">
        <v>1190</v>
      </c>
      <c r="C252" s="224" t="s">
        <v>1254</v>
      </c>
      <c r="D252" s="228">
        <v>1140.5999999999999</v>
      </c>
      <c r="E252" s="223" t="s">
        <v>1317</v>
      </c>
      <c r="F252" s="224" t="s">
        <v>1576</v>
      </c>
      <c r="G252" s="224" t="s">
        <v>1580</v>
      </c>
    </row>
    <row r="253" spans="1:7" s="225" customFormat="1" x14ac:dyDescent="0.25">
      <c r="A253" s="219" t="s">
        <v>1742</v>
      </c>
      <c r="B253" s="226" t="s">
        <v>1195</v>
      </c>
      <c r="C253" s="224" t="s">
        <v>1254</v>
      </c>
      <c r="D253" s="228">
        <v>121.8</v>
      </c>
      <c r="E253" s="223" t="s">
        <v>1336</v>
      </c>
      <c r="F253" s="224" t="s">
        <v>1300</v>
      </c>
      <c r="G253" s="224" t="s">
        <v>1363</v>
      </c>
    </row>
    <row r="254" spans="1:7" s="225" customFormat="1" x14ac:dyDescent="0.25">
      <c r="A254" s="219" t="s">
        <v>1743</v>
      </c>
      <c r="B254" s="226" t="s">
        <v>1744</v>
      </c>
      <c r="C254" s="224" t="s">
        <v>1254</v>
      </c>
      <c r="D254" s="228">
        <v>355.6</v>
      </c>
      <c r="E254" s="223" t="s">
        <v>1258</v>
      </c>
      <c r="F254" s="224" t="s">
        <v>1745</v>
      </c>
      <c r="G254" s="224" t="s">
        <v>1392</v>
      </c>
    </row>
    <row r="255" spans="1:7" s="225" customFormat="1" x14ac:dyDescent="0.25">
      <c r="A255" s="219" t="s">
        <v>1746</v>
      </c>
      <c r="B255" s="226" t="s">
        <v>1196</v>
      </c>
      <c r="C255" s="224" t="s">
        <v>1254</v>
      </c>
      <c r="D255" s="223">
        <v>55</v>
      </c>
      <c r="E255" s="223" t="s">
        <v>1258</v>
      </c>
      <c r="F255" s="224" t="s">
        <v>1573</v>
      </c>
      <c r="G255" s="224" t="s">
        <v>1747</v>
      </c>
    </row>
    <row r="256" spans="1:7" s="225" customFormat="1" x14ac:dyDescent="0.25">
      <c r="A256" s="219" t="s">
        <v>1748</v>
      </c>
      <c r="B256" s="226" t="s">
        <v>1749</v>
      </c>
      <c r="C256" s="224" t="s">
        <v>1254</v>
      </c>
      <c r="D256" s="228">
        <v>464.9</v>
      </c>
      <c r="E256" s="223" t="s">
        <v>1331</v>
      </c>
      <c r="F256" s="224" t="s">
        <v>1347</v>
      </c>
      <c r="G256" s="224" t="s">
        <v>1366</v>
      </c>
    </row>
    <row r="257" spans="1:7" s="225" customFormat="1" x14ac:dyDescent="0.25">
      <c r="A257" s="219" t="s">
        <v>1750</v>
      </c>
      <c r="B257" s="220" t="s">
        <v>1214</v>
      </c>
      <c r="C257" s="221"/>
      <c r="D257" s="222"/>
      <c r="E257" s="223" t="s">
        <v>1751</v>
      </c>
      <c r="F257" s="224" t="s">
        <v>1752</v>
      </c>
      <c r="G257" s="224" t="s">
        <v>1433</v>
      </c>
    </row>
    <row r="258" spans="1:7" s="225" customFormat="1" x14ac:dyDescent="0.25">
      <c r="A258" s="219" t="s">
        <v>1753</v>
      </c>
      <c r="B258" s="226" t="s">
        <v>1214</v>
      </c>
      <c r="C258" s="224" t="s">
        <v>1254</v>
      </c>
      <c r="D258" s="223">
        <v>536</v>
      </c>
      <c r="E258" s="223" t="s">
        <v>1751</v>
      </c>
      <c r="F258" s="224" t="s">
        <v>1752</v>
      </c>
      <c r="G258" s="224" t="s">
        <v>1433</v>
      </c>
    </row>
    <row r="259" spans="1:7" s="225" customFormat="1" x14ac:dyDescent="0.25">
      <c r="A259" s="219" t="s">
        <v>1754</v>
      </c>
      <c r="B259" s="220" t="s">
        <v>1189</v>
      </c>
      <c r="C259" s="221"/>
      <c r="D259" s="222"/>
      <c r="E259" s="223" t="s">
        <v>1497</v>
      </c>
      <c r="F259" s="224" t="s">
        <v>1755</v>
      </c>
      <c r="G259" s="224" t="s">
        <v>1276</v>
      </c>
    </row>
    <row r="260" spans="1:7" s="225" customFormat="1" x14ac:dyDescent="0.25">
      <c r="A260" s="219" t="s">
        <v>1756</v>
      </c>
      <c r="B260" s="226" t="s">
        <v>1187</v>
      </c>
      <c r="C260" s="224" t="s">
        <v>1254</v>
      </c>
      <c r="D260" s="228">
        <v>115.3</v>
      </c>
      <c r="E260" s="223" t="s">
        <v>1312</v>
      </c>
      <c r="F260" s="224" t="s">
        <v>1755</v>
      </c>
      <c r="G260" s="224" t="s">
        <v>1448</v>
      </c>
    </row>
    <row r="261" spans="1:7" s="225" customFormat="1" x14ac:dyDescent="0.25">
      <c r="A261" s="219" t="s">
        <v>1757</v>
      </c>
      <c r="B261" s="226" t="s">
        <v>1186</v>
      </c>
      <c r="C261" s="224" t="s">
        <v>1254</v>
      </c>
      <c r="D261" s="227">
        <v>84.16</v>
      </c>
      <c r="E261" s="223" t="s">
        <v>1312</v>
      </c>
      <c r="F261" s="224" t="s">
        <v>1755</v>
      </c>
      <c r="G261" s="224" t="s">
        <v>1448</v>
      </c>
    </row>
    <row r="262" spans="1:7" s="225" customFormat="1" x14ac:dyDescent="0.25">
      <c r="A262" s="219" t="s">
        <v>1758</v>
      </c>
      <c r="B262" s="226" t="s">
        <v>1185</v>
      </c>
      <c r="C262" s="224" t="s">
        <v>1254</v>
      </c>
      <c r="D262" s="227">
        <v>1194.52</v>
      </c>
      <c r="E262" s="223" t="s">
        <v>1375</v>
      </c>
      <c r="F262" s="224" t="s">
        <v>1337</v>
      </c>
      <c r="G262" s="224" t="s">
        <v>1492</v>
      </c>
    </row>
    <row r="263" spans="1:7" s="225" customFormat="1" x14ac:dyDescent="0.25">
      <c r="A263" s="219" t="s">
        <v>1759</v>
      </c>
      <c r="B263" s="226" t="s">
        <v>480</v>
      </c>
      <c r="C263" s="224" t="s">
        <v>1254</v>
      </c>
      <c r="D263" s="227">
        <v>1194.52</v>
      </c>
      <c r="E263" s="223" t="s">
        <v>1275</v>
      </c>
      <c r="F263" s="224" t="s">
        <v>1440</v>
      </c>
      <c r="G263" s="224" t="s">
        <v>1461</v>
      </c>
    </row>
    <row r="264" spans="1:7" s="225" customFormat="1" x14ac:dyDescent="0.25">
      <c r="A264" s="219" t="s">
        <v>1760</v>
      </c>
      <c r="B264" s="226" t="s">
        <v>1188</v>
      </c>
      <c r="C264" s="224" t="s">
        <v>1254</v>
      </c>
      <c r="D264" s="227">
        <v>154.97</v>
      </c>
      <c r="E264" s="223" t="s">
        <v>1375</v>
      </c>
      <c r="F264" s="224" t="s">
        <v>1337</v>
      </c>
      <c r="G264" s="224" t="s">
        <v>1492</v>
      </c>
    </row>
    <row r="265" spans="1:7" s="225" customFormat="1" x14ac:dyDescent="0.25">
      <c r="A265" s="219" t="s">
        <v>1761</v>
      </c>
      <c r="B265" s="226" t="s">
        <v>1184</v>
      </c>
      <c r="C265" s="224" t="s">
        <v>1254</v>
      </c>
      <c r="D265" s="227">
        <v>1194.52</v>
      </c>
      <c r="E265" s="223" t="s">
        <v>1275</v>
      </c>
      <c r="F265" s="224" t="s">
        <v>1386</v>
      </c>
      <c r="G265" s="224" t="s">
        <v>1426</v>
      </c>
    </row>
    <row r="266" spans="1:7" s="225" customFormat="1" x14ac:dyDescent="0.25">
      <c r="A266" s="219" t="s">
        <v>1762</v>
      </c>
      <c r="B266" s="226" t="s">
        <v>480</v>
      </c>
      <c r="C266" s="224" t="s">
        <v>1254</v>
      </c>
      <c r="D266" s="227">
        <v>1194.52</v>
      </c>
      <c r="E266" s="223" t="s">
        <v>1275</v>
      </c>
      <c r="F266" s="224" t="s">
        <v>1461</v>
      </c>
      <c r="G266" s="224" t="s">
        <v>1297</v>
      </c>
    </row>
    <row r="267" spans="1:7" s="225" customFormat="1" x14ac:dyDescent="0.25">
      <c r="A267" s="219" t="s">
        <v>1763</v>
      </c>
      <c r="B267" s="226" t="s">
        <v>1181</v>
      </c>
      <c r="C267" s="224" t="s">
        <v>1254</v>
      </c>
      <c r="D267" s="228">
        <v>297.2</v>
      </c>
      <c r="E267" s="223" t="s">
        <v>1299</v>
      </c>
      <c r="F267" s="224" t="s">
        <v>1407</v>
      </c>
      <c r="G267" s="224" t="s">
        <v>1528</v>
      </c>
    </row>
    <row r="268" spans="1:7" s="225" customFormat="1" x14ac:dyDescent="0.25">
      <c r="A268" s="219" t="s">
        <v>1764</v>
      </c>
      <c r="B268" s="226" t="s">
        <v>1180</v>
      </c>
      <c r="C268" s="224" t="s">
        <v>1254</v>
      </c>
      <c r="D268" s="223">
        <v>1225</v>
      </c>
      <c r="E268" s="223" t="s">
        <v>1765</v>
      </c>
      <c r="F268" s="224" t="s">
        <v>1418</v>
      </c>
      <c r="G268" s="224" t="s">
        <v>1392</v>
      </c>
    </row>
    <row r="269" spans="1:7" s="225" customFormat="1" x14ac:dyDescent="0.25">
      <c r="A269" s="219" t="s">
        <v>1766</v>
      </c>
      <c r="B269" s="226" t="s">
        <v>1183</v>
      </c>
      <c r="C269" s="224" t="s">
        <v>1254</v>
      </c>
      <c r="D269" s="227">
        <v>717.03</v>
      </c>
      <c r="E269" s="223" t="s">
        <v>1375</v>
      </c>
      <c r="F269" s="224" t="s">
        <v>1418</v>
      </c>
      <c r="G269" s="224" t="s">
        <v>1573</v>
      </c>
    </row>
    <row r="270" spans="1:7" s="225" customFormat="1" x14ac:dyDescent="0.25">
      <c r="A270" s="219" t="s">
        <v>1767</v>
      </c>
      <c r="B270" s="226" t="s">
        <v>1768</v>
      </c>
      <c r="C270" s="224" t="s">
        <v>1254</v>
      </c>
      <c r="D270" s="227">
        <v>211.32</v>
      </c>
      <c r="E270" s="223" t="s">
        <v>1375</v>
      </c>
      <c r="F270" s="224" t="s">
        <v>1418</v>
      </c>
      <c r="G270" s="224" t="s">
        <v>1573</v>
      </c>
    </row>
    <row r="271" spans="1:7" s="225" customFormat="1" x14ac:dyDescent="0.25">
      <c r="A271" s="219" t="s">
        <v>1769</v>
      </c>
      <c r="B271" s="226" t="s">
        <v>1182</v>
      </c>
      <c r="C271" s="224" t="s">
        <v>1254</v>
      </c>
      <c r="D271" s="228">
        <v>420.6</v>
      </c>
      <c r="E271" s="223" t="s">
        <v>1266</v>
      </c>
      <c r="F271" s="224" t="s">
        <v>1580</v>
      </c>
      <c r="G271" s="224" t="s">
        <v>1276</v>
      </c>
    </row>
    <row r="272" spans="1:7" s="225" customFormat="1" x14ac:dyDescent="0.25">
      <c r="A272" s="219" t="s">
        <v>1770</v>
      </c>
      <c r="B272" s="220" t="s">
        <v>1178</v>
      </c>
      <c r="C272" s="221"/>
      <c r="D272" s="222"/>
      <c r="E272" s="223" t="s">
        <v>1476</v>
      </c>
      <c r="F272" s="224" t="s">
        <v>1584</v>
      </c>
      <c r="G272" s="224" t="s">
        <v>1418</v>
      </c>
    </row>
    <row r="273" spans="1:7" s="225" customFormat="1" x14ac:dyDescent="0.25">
      <c r="A273" s="219" t="s">
        <v>1771</v>
      </c>
      <c r="B273" s="226" t="s">
        <v>1772</v>
      </c>
      <c r="C273" s="221"/>
      <c r="D273" s="223">
        <v>1</v>
      </c>
      <c r="E273" s="223" t="s">
        <v>1255</v>
      </c>
      <c r="F273" s="224" t="s">
        <v>1584</v>
      </c>
      <c r="G273" s="224" t="s">
        <v>1584</v>
      </c>
    </row>
    <row r="274" spans="1:7" s="225" customFormat="1" x14ac:dyDescent="0.25">
      <c r="A274" s="219" t="s">
        <v>1773</v>
      </c>
      <c r="B274" s="226" t="s">
        <v>1178</v>
      </c>
      <c r="C274" s="224" t="s">
        <v>190</v>
      </c>
      <c r="D274" s="223">
        <v>11</v>
      </c>
      <c r="E274" s="223" t="s">
        <v>1356</v>
      </c>
      <c r="F274" s="224" t="s">
        <v>1426</v>
      </c>
      <c r="G274" s="224" t="s">
        <v>1418</v>
      </c>
    </row>
    <row r="275" spans="1:7" s="225" customFormat="1" x14ac:dyDescent="0.25">
      <c r="A275" s="219" t="s">
        <v>1774</v>
      </c>
      <c r="B275" s="220" t="s">
        <v>1177</v>
      </c>
      <c r="C275" s="221"/>
      <c r="D275" s="222"/>
      <c r="E275" s="223" t="s">
        <v>1356</v>
      </c>
      <c r="F275" s="224" t="s">
        <v>1426</v>
      </c>
      <c r="G275" s="224" t="s">
        <v>1418</v>
      </c>
    </row>
    <row r="276" spans="1:7" s="225" customFormat="1" x14ac:dyDescent="0.25">
      <c r="A276" s="219" t="s">
        <v>1775</v>
      </c>
      <c r="B276" s="226" t="s">
        <v>1177</v>
      </c>
      <c r="C276" s="224" t="s">
        <v>190</v>
      </c>
      <c r="D276" s="223">
        <v>6</v>
      </c>
      <c r="E276" s="223" t="s">
        <v>1356</v>
      </c>
      <c r="F276" s="224" t="s">
        <v>1426</v>
      </c>
      <c r="G276" s="224" t="s">
        <v>1418</v>
      </c>
    </row>
    <row r="277" spans="1:7" s="225" customFormat="1" x14ac:dyDescent="0.25">
      <c r="A277" s="219" t="s">
        <v>1776</v>
      </c>
      <c r="B277" s="220" t="s">
        <v>1777</v>
      </c>
      <c r="C277" s="221"/>
      <c r="D277" s="222"/>
      <c r="E277" s="223" t="s">
        <v>1262</v>
      </c>
      <c r="F277" s="224" t="s">
        <v>1418</v>
      </c>
      <c r="G277" s="224" t="s">
        <v>1276</v>
      </c>
    </row>
    <row r="278" spans="1:7" s="225" customFormat="1" x14ac:dyDescent="0.25">
      <c r="A278" s="219" t="s">
        <v>1778</v>
      </c>
      <c r="B278" s="226" t="s">
        <v>1779</v>
      </c>
      <c r="C278" s="221"/>
      <c r="D278" s="223">
        <v>1</v>
      </c>
      <c r="E278" s="223" t="s">
        <v>1255</v>
      </c>
      <c r="F278" s="224" t="s">
        <v>1418</v>
      </c>
      <c r="G278" s="224" t="s">
        <v>1418</v>
      </c>
    </row>
    <row r="279" spans="1:7" s="225" customFormat="1" x14ac:dyDescent="0.25">
      <c r="A279" s="219" t="s">
        <v>1780</v>
      </c>
      <c r="B279" s="226" t="s">
        <v>1176</v>
      </c>
      <c r="C279" s="224" t="s">
        <v>190</v>
      </c>
      <c r="D279" s="223">
        <v>4</v>
      </c>
      <c r="E279" s="223" t="s">
        <v>1476</v>
      </c>
      <c r="F279" s="224" t="s">
        <v>1372</v>
      </c>
      <c r="G279" s="224" t="s">
        <v>1547</v>
      </c>
    </row>
    <row r="280" spans="1:7" s="225" customFormat="1" x14ac:dyDescent="0.25">
      <c r="A280" s="219" t="s">
        <v>1781</v>
      </c>
      <c r="B280" s="226" t="s">
        <v>1782</v>
      </c>
      <c r="C280" s="224" t="s">
        <v>190</v>
      </c>
      <c r="D280" s="223">
        <v>37</v>
      </c>
      <c r="E280" s="223" t="s">
        <v>1258</v>
      </c>
      <c r="F280" s="224" t="s">
        <v>1357</v>
      </c>
      <c r="G280" s="224" t="s">
        <v>1276</v>
      </c>
    </row>
    <row r="281" spans="1:7" s="225" customFormat="1" x14ac:dyDescent="0.25">
      <c r="A281" s="219" t="s">
        <v>1783</v>
      </c>
      <c r="B281" s="220" t="s">
        <v>1784</v>
      </c>
      <c r="C281" s="221"/>
      <c r="D281" s="222"/>
      <c r="E281" s="223" t="s">
        <v>1785</v>
      </c>
      <c r="F281" s="224" t="s">
        <v>1337</v>
      </c>
      <c r="G281" s="224" t="s">
        <v>1366</v>
      </c>
    </row>
    <row r="282" spans="1:7" s="225" customFormat="1" x14ac:dyDescent="0.25">
      <c r="A282" s="219" t="s">
        <v>1786</v>
      </c>
      <c r="B282" s="226" t="s">
        <v>1787</v>
      </c>
      <c r="C282" s="224" t="s">
        <v>1274</v>
      </c>
      <c r="D282" s="228">
        <v>16.5</v>
      </c>
      <c r="E282" s="223" t="s">
        <v>1331</v>
      </c>
      <c r="F282" s="224" t="s">
        <v>1337</v>
      </c>
      <c r="G282" s="224" t="s">
        <v>1421</v>
      </c>
    </row>
    <row r="283" spans="1:7" s="225" customFormat="1" x14ac:dyDescent="0.25">
      <c r="A283" s="219" t="s">
        <v>1788</v>
      </c>
      <c r="B283" s="226" t="s">
        <v>1163</v>
      </c>
      <c r="C283" s="224" t="s">
        <v>1274</v>
      </c>
      <c r="D283" s="227">
        <v>0.81</v>
      </c>
      <c r="E283" s="223" t="s">
        <v>1305</v>
      </c>
      <c r="F283" s="224" t="s">
        <v>1270</v>
      </c>
      <c r="G283" s="224" t="s">
        <v>1584</v>
      </c>
    </row>
    <row r="284" spans="1:7" s="225" customFormat="1" x14ac:dyDescent="0.25">
      <c r="A284" s="219" t="s">
        <v>1789</v>
      </c>
      <c r="B284" s="226" t="s">
        <v>1790</v>
      </c>
      <c r="C284" s="224" t="s">
        <v>190</v>
      </c>
      <c r="D284" s="223">
        <v>1</v>
      </c>
      <c r="E284" s="223" t="s">
        <v>1275</v>
      </c>
      <c r="F284" s="224" t="s">
        <v>1461</v>
      </c>
      <c r="G284" s="224" t="s">
        <v>1297</v>
      </c>
    </row>
    <row r="285" spans="1:7" s="225" customFormat="1" x14ac:dyDescent="0.25">
      <c r="A285" s="219" t="s">
        <v>1791</v>
      </c>
      <c r="B285" s="226" t="s">
        <v>1164</v>
      </c>
      <c r="C285" s="224" t="s">
        <v>190</v>
      </c>
      <c r="D285" s="223">
        <v>4</v>
      </c>
      <c r="E285" s="223" t="s">
        <v>1305</v>
      </c>
      <c r="F285" s="224" t="s">
        <v>1418</v>
      </c>
      <c r="G285" s="224" t="s">
        <v>1424</v>
      </c>
    </row>
    <row r="286" spans="1:7" s="225" customFormat="1" x14ac:dyDescent="0.25">
      <c r="A286" s="219" t="s">
        <v>1792</v>
      </c>
      <c r="B286" s="226" t="s">
        <v>1165</v>
      </c>
      <c r="C286" s="224" t="s">
        <v>190</v>
      </c>
      <c r="D286" s="223">
        <v>9</v>
      </c>
      <c r="E286" s="223" t="s">
        <v>1305</v>
      </c>
      <c r="F286" s="224" t="s">
        <v>1424</v>
      </c>
      <c r="G286" s="224" t="s">
        <v>1372</v>
      </c>
    </row>
    <row r="287" spans="1:7" s="225" customFormat="1" x14ac:dyDescent="0.25">
      <c r="A287" s="219" t="s">
        <v>1793</v>
      </c>
      <c r="B287" s="220" t="s">
        <v>1794</v>
      </c>
      <c r="C287" s="221"/>
      <c r="D287" s="222"/>
      <c r="E287" s="223" t="s">
        <v>1611</v>
      </c>
      <c r="F287" s="224" t="s">
        <v>1350</v>
      </c>
      <c r="G287" s="224" t="s">
        <v>1366</v>
      </c>
    </row>
    <row r="288" spans="1:7" s="225" customFormat="1" x14ac:dyDescent="0.25">
      <c r="A288" s="219" t="s">
        <v>1795</v>
      </c>
      <c r="B288" s="226" t="s">
        <v>1794</v>
      </c>
      <c r="C288" s="224" t="s">
        <v>190</v>
      </c>
      <c r="D288" s="223">
        <v>1</v>
      </c>
      <c r="E288" s="223" t="s">
        <v>1336</v>
      </c>
      <c r="F288" s="224" t="s">
        <v>1350</v>
      </c>
      <c r="G288" s="224" t="s">
        <v>1576</v>
      </c>
    </row>
    <row r="289" spans="1:7" s="225" customFormat="1" x14ac:dyDescent="0.25">
      <c r="A289" s="219" t="s">
        <v>1796</v>
      </c>
      <c r="B289" s="226" t="s">
        <v>1157</v>
      </c>
      <c r="C289" s="224" t="s">
        <v>1254</v>
      </c>
      <c r="D289" s="223">
        <v>21</v>
      </c>
      <c r="E289" s="223" t="s">
        <v>1336</v>
      </c>
      <c r="F289" s="224" t="s">
        <v>1300</v>
      </c>
      <c r="G289" s="224" t="s">
        <v>1363</v>
      </c>
    </row>
    <row r="290" spans="1:7" s="225" customFormat="1" x14ac:dyDescent="0.25">
      <c r="A290" s="219" t="s">
        <v>1797</v>
      </c>
      <c r="B290" s="226" t="s">
        <v>1061</v>
      </c>
      <c r="C290" s="224" t="s">
        <v>1254</v>
      </c>
      <c r="D290" s="228">
        <v>21.7</v>
      </c>
      <c r="E290" s="223" t="s">
        <v>1336</v>
      </c>
      <c r="F290" s="224" t="s">
        <v>1358</v>
      </c>
      <c r="G290" s="224" t="s">
        <v>1366</v>
      </c>
    </row>
    <row r="291" spans="1:7" s="225" customFormat="1" x14ac:dyDescent="0.25">
      <c r="A291" s="219" t="s">
        <v>1798</v>
      </c>
      <c r="B291" s="226" t="s">
        <v>1156</v>
      </c>
      <c r="C291" s="224" t="s">
        <v>1274</v>
      </c>
      <c r="D291" s="227">
        <v>0.52</v>
      </c>
      <c r="E291" s="223" t="s">
        <v>1340</v>
      </c>
      <c r="F291" s="224" t="s">
        <v>1276</v>
      </c>
      <c r="G291" s="224" t="s">
        <v>1276</v>
      </c>
    </row>
    <row r="292" spans="1:7" s="225" customFormat="1" x14ac:dyDescent="0.25">
      <c r="A292" s="219" t="s">
        <v>1799</v>
      </c>
      <c r="B292" s="226" t="s">
        <v>1155</v>
      </c>
      <c r="C292" s="224" t="s">
        <v>1800</v>
      </c>
      <c r="D292" s="223">
        <v>144</v>
      </c>
      <c r="E292" s="223" t="s">
        <v>1299</v>
      </c>
      <c r="F292" s="224" t="s">
        <v>1301</v>
      </c>
      <c r="G292" s="224" t="s">
        <v>1366</v>
      </c>
    </row>
    <row r="293" spans="1:7" s="225" customFormat="1" x14ac:dyDescent="0.25">
      <c r="A293" s="219" t="s">
        <v>1801</v>
      </c>
      <c r="B293" s="226" t="s">
        <v>1802</v>
      </c>
      <c r="C293" s="224" t="s">
        <v>1800</v>
      </c>
      <c r="D293" s="223">
        <v>13</v>
      </c>
      <c r="E293" s="223" t="s">
        <v>1340</v>
      </c>
      <c r="F293" s="224" t="s">
        <v>1366</v>
      </c>
      <c r="G293" s="224" t="s">
        <v>1366</v>
      </c>
    </row>
    <row r="294" spans="1:7" s="225" customFormat="1" x14ac:dyDescent="0.25">
      <c r="A294" s="219" t="s">
        <v>1803</v>
      </c>
      <c r="B294" s="220" t="s">
        <v>1804</v>
      </c>
      <c r="C294" s="221"/>
      <c r="D294" s="222"/>
      <c r="E294" s="223" t="s">
        <v>1527</v>
      </c>
      <c r="F294" s="224" t="s">
        <v>1397</v>
      </c>
      <c r="G294" s="224" t="s">
        <v>1363</v>
      </c>
    </row>
    <row r="295" spans="1:7" s="225" customFormat="1" x14ac:dyDescent="0.25">
      <c r="A295" s="219" t="s">
        <v>1805</v>
      </c>
      <c r="B295" s="226" t="s">
        <v>1804</v>
      </c>
      <c r="C295" s="224" t="s">
        <v>190</v>
      </c>
      <c r="D295" s="223">
        <v>1</v>
      </c>
      <c r="E295" s="223" t="s">
        <v>1317</v>
      </c>
      <c r="F295" s="224" t="s">
        <v>1397</v>
      </c>
      <c r="G295" s="224" t="s">
        <v>1263</v>
      </c>
    </row>
    <row r="296" spans="1:7" s="225" customFormat="1" x14ac:dyDescent="0.25">
      <c r="A296" s="219" t="s">
        <v>1806</v>
      </c>
      <c r="B296" s="226" t="s">
        <v>1148</v>
      </c>
      <c r="C296" s="224" t="s">
        <v>190</v>
      </c>
      <c r="D296" s="223">
        <v>24</v>
      </c>
      <c r="E296" s="223" t="s">
        <v>1299</v>
      </c>
      <c r="F296" s="224" t="s">
        <v>1509</v>
      </c>
      <c r="G296" s="224" t="s">
        <v>1807</v>
      </c>
    </row>
    <row r="297" spans="1:7" s="225" customFormat="1" x14ac:dyDescent="0.25">
      <c r="A297" s="219" t="s">
        <v>1808</v>
      </c>
      <c r="B297" s="226" t="s">
        <v>1809</v>
      </c>
      <c r="C297" s="224" t="s">
        <v>1274</v>
      </c>
      <c r="D297" s="228">
        <v>0.7</v>
      </c>
      <c r="E297" s="223" t="s">
        <v>1336</v>
      </c>
      <c r="F297" s="224" t="s">
        <v>1580</v>
      </c>
      <c r="G297" s="224" t="s">
        <v>1357</v>
      </c>
    </row>
    <row r="298" spans="1:7" s="225" customFormat="1" x14ac:dyDescent="0.25">
      <c r="A298" s="219" t="s">
        <v>1810</v>
      </c>
      <c r="B298" s="226" t="s">
        <v>1811</v>
      </c>
      <c r="C298" s="224" t="s">
        <v>1812</v>
      </c>
      <c r="D298" s="223">
        <v>1</v>
      </c>
      <c r="E298" s="223" t="s">
        <v>1336</v>
      </c>
      <c r="F298" s="224" t="s">
        <v>1300</v>
      </c>
      <c r="G298" s="224" t="s">
        <v>1363</v>
      </c>
    </row>
    <row r="299" spans="1:7" s="225" customFormat="1" x14ac:dyDescent="0.25">
      <c r="A299" s="219" t="s">
        <v>1813</v>
      </c>
      <c r="B299" s="220" t="s">
        <v>1814</v>
      </c>
      <c r="C299" s="221"/>
      <c r="D299" s="222"/>
      <c r="E299" s="223" t="s">
        <v>1356</v>
      </c>
      <c r="F299" s="224" t="s">
        <v>1433</v>
      </c>
      <c r="G299" s="224" t="s">
        <v>1410</v>
      </c>
    </row>
    <row r="300" spans="1:7" s="225" customFormat="1" x14ac:dyDescent="0.25">
      <c r="A300" s="219" t="s">
        <v>1815</v>
      </c>
      <c r="B300" s="226" t="s">
        <v>1814</v>
      </c>
      <c r="C300" s="224" t="s">
        <v>190</v>
      </c>
      <c r="D300" s="223">
        <v>1</v>
      </c>
      <c r="E300" s="223" t="s">
        <v>1356</v>
      </c>
      <c r="F300" s="224" t="s">
        <v>1433</v>
      </c>
      <c r="G300" s="224" t="s">
        <v>1410</v>
      </c>
    </row>
    <row r="301" spans="1:7" s="225" customFormat="1" x14ac:dyDescent="0.25">
      <c r="A301" s="219" t="s">
        <v>1816</v>
      </c>
      <c r="B301" s="220" t="s">
        <v>1817</v>
      </c>
      <c r="C301" s="221"/>
      <c r="D301" s="222"/>
      <c r="E301" s="223" t="s">
        <v>1515</v>
      </c>
      <c r="F301" s="224" t="s">
        <v>1379</v>
      </c>
      <c r="G301" s="224" t="s">
        <v>1699</v>
      </c>
    </row>
    <row r="302" spans="1:7" s="225" customFormat="1" x14ac:dyDescent="0.25">
      <c r="A302" s="219" t="s">
        <v>1818</v>
      </c>
      <c r="B302" s="226" t="s">
        <v>1086</v>
      </c>
      <c r="C302" s="224" t="s">
        <v>190</v>
      </c>
      <c r="D302" s="223">
        <v>1</v>
      </c>
      <c r="E302" s="223" t="s">
        <v>1299</v>
      </c>
      <c r="F302" s="224" t="s">
        <v>1379</v>
      </c>
      <c r="G302" s="224" t="s">
        <v>1363</v>
      </c>
    </row>
    <row r="303" spans="1:7" s="225" customFormat="1" x14ac:dyDescent="0.25">
      <c r="A303" s="219" t="s">
        <v>1819</v>
      </c>
      <c r="B303" s="226" t="s">
        <v>1085</v>
      </c>
      <c r="C303" s="224" t="s">
        <v>190</v>
      </c>
      <c r="D303" s="223">
        <v>1</v>
      </c>
      <c r="E303" s="223" t="s">
        <v>1317</v>
      </c>
      <c r="F303" s="224" t="s">
        <v>1358</v>
      </c>
      <c r="G303" s="224" t="s">
        <v>1363</v>
      </c>
    </row>
    <row r="304" spans="1:7" s="225" customFormat="1" x14ac:dyDescent="0.25">
      <c r="A304" s="219" t="s">
        <v>1820</v>
      </c>
      <c r="B304" s="226" t="s">
        <v>1084</v>
      </c>
      <c r="C304" s="224" t="s">
        <v>190</v>
      </c>
      <c r="D304" s="223">
        <v>1</v>
      </c>
      <c r="E304" s="223" t="s">
        <v>1317</v>
      </c>
      <c r="F304" s="224" t="s">
        <v>1363</v>
      </c>
      <c r="G304" s="224" t="s">
        <v>1271</v>
      </c>
    </row>
    <row r="305" spans="1:7" s="225" customFormat="1" x14ac:dyDescent="0.25">
      <c r="A305" s="219" t="s">
        <v>1821</v>
      </c>
      <c r="B305" s="226" t="s">
        <v>1083</v>
      </c>
      <c r="C305" s="224" t="s">
        <v>1800</v>
      </c>
      <c r="D305" s="228">
        <v>11.4</v>
      </c>
      <c r="E305" s="223" t="s">
        <v>1317</v>
      </c>
      <c r="F305" s="224" t="s">
        <v>1271</v>
      </c>
      <c r="G305" s="224" t="s">
        <v>1318</v>
      </c>
    </row>
    <row r="306" spans="1:7" s="225" customFormat="1" x14ac:dyDescent="0.25">
      <c r="A306" s="219" t="s">
        <v>1822</v>
      </c>
      <c r="B306" s="226" t="s">
        <v>1082</v>
      </c>
      <c r="C306" s="224" t="s">
        <v>1800</v>
      </c>
      <c r="D306" s="228">
        <v>11.4</v>
      </c>
      <c r="E306" s="223" t="s">
        <v>1317</v>
      </c>
      <c r="F306" s="224" t="s">
        <v>1318</v>
      </c>
      <c r="G306" s="224" t="s">
        <v>1319</v>
      </c>
    </row>
    <row r="307" spans="1:7" s="225" customFormat="1" x14ac:dyDescent="0.25">
      <c r="A307" s="219" t="s">
        <v>1823</v>
      </c>
      <c r="B307" s="226" t="s">
        <v>1081</v>
      </c>
      <c r="C307" s="224" t="s">
        <v>1800</v>
      </c>
      <c r="D307" s="228">
        <v>11.4</v>
      </c>
      <c r="E307" s="223" t="s">
        <v>1317</v>
      </c>
      <c r="F307" s="224" t="s">
        <v>1319</v>
      </c>
      <c r="G307" s="224" t="s">
        <v>1381</v>
      </c>
    </row>
    <row r="308" spans="1:7" s="225" customFormat="1" x14ac:dyDescent="0.25">
      <c r="A308" s="219" t="s">
        <v>1824</v>
      </c>
      <c r="B308" s="226" t="s">
        <v>1199</v>
      </c>
      <c r="C308" s="224" t="s">
        <v>1274</v>
      </c>
      <c r="D308" s="227">
        <v>7.87</v>
      </c>
      <c r="E308" s="223" t="s">
        <v>1451</v>
      </c>
      <c r="F308" s="224" t="s">
        <v>1363</v>
      </c>
      <c r="G308" s="224" t="s">
        <v>1538</v>
      </c>
    </row>
    <row r="309" spans="1:7" s="225" customFormat="1" x14ac:dyDescent="0.25">
      <c r="A309" s="219" t="s">
        <v>1825</v>
      </c>
      <c r="B309" s="226" t="s">
        <v>1826</v>
      </c>
      <c r="C309" s="224" t="s">
        <v>1254</v>
      </c>
      <c r="D309" s="223">
        <v>2</v>
      </c>
      <c r="E309" s="223" t="s">
        <v>1305</v>
      </c>
      <c r="F309" s="224" t="s">
        <v>1538</v>
      </c>
      <c r="G309" s="224" t="s">
        <v>1699</v>
      </c>
    </row>
    <row r="310" spans="1:7" x14ac:dyDescent="0.25">
      <c r="A310" s="207" t="s">
        <v>1827</v>
      </c>
      <c r="B310" s="208" t="s">
        <v>1828</v>
      </c>
      <c r="C310" s="209"/>
      <c r="D310" s="210"/>
      <c r="E310" s="211" t="s">
        <v>1829</v>
      </c>
      <c r="F310" s="212" t="s">
        <v>1830</v>
      </c>
      <c r="G310" s="212" t="s">
        <v>1516</v>
      </c>
    </row>
    <row r="311" spans="1:7" x14ac:dyDescent="0.25">
      <c r="A311" s="207" t="s">
        <v>1831</v>
      </c>
      <c r="B311" s="208" t="s">
        <v>605</v>
      </c>
      <c r="C311" s="209"/>
      <c r="D311" s="210"/>
      <c r="E311" s="211" t="s">
        <v>1275</v>
      </c>
      <c r="F311" s="212" t="s">
        <v>1289</v>
      </c>
      <c r="G311" s="212" t="s">
        <v>1256</v>
      </c>
    </row>
    <row r="312" spans="1:7" x14ac:dyDescent="0.25">
      <c r="A312" s="207" t="s">
        <v>1832</v>
      </c>
      <c r="B312" s="213" t="s">
        <v>604</v>
      </c>
      <c r="C312" s="212" t="s">
        <v>1254</v>
      </c>
      <c r="D312" s="214">
        <v>14.4</v>
      </c>
      <c r="E312" s="211" t="s">
        <v>1317</v>
      </c>
      <c r="F312" s="212" t="s">
        <v>1289</v>
      </c>
      <c r="G312" s="212" t="s">
        <v>1415</v>
      </c>
    </row>
    <row r="313" spans="1:7" x14ac:dyDescent="0.25">
      <c r="A313" s="207" t="s">
        <v>1833</v>
      </c>
      <c r="B313" s="213" t="s">
        <v>603</v>
      </c>
      <c r="C313" s="212" t="s">
        <v>1274</v>
      </c>
      <c r="D313" s="214">
        <v>3.6</v>
      </c>
      <c r="E313" s="211" t="s">
        <v>1299</v>
      </c>
      <c r="F313" s="212" t="s">
        <v>1437</v>
      </c>
      <c r="G313" s="212" t="s">
        <v>1256</v>
      </c>
    </row>
    <row r="314" spans="1:7" x14ac:dyDescent="0.25">
      <c r="A314" s="207" t="s">
        <v>1834</v>
      </c>
      <c r="B314" s="213" t="s">
        <v>579</v>
      </c>
      <c r="C314" s="212" t="s">
        <v>1254</v>
      </c>
      <c r="D314" s="211">
        <v>60</v>
      </c>
      <c r="E314" s="211" t="s">
        <v>1275</v>
      </c>
      <c r="F314" s="212" t="s">
        <v>1289</v>
      </c>
      <c r="G314" s="212" t="s">
        <v>1256</v>
      </c>
    </row>
    <row r="315" spans="1:7" x14ac:dyDescent="0.25">
      <c r="A315" s="207" t="s">
        <v>1835</v>
      </c>
      <c r="B315" s="208" t="s">
        <v>577</v>
      </c>
      <c r="C315" s="209"/>
      <c r="D315" s="210"/>
      <c r="E315" s="211" t="s">
        <v>1356</v>
      </c>
      <c r="F315" s="212" t="s">
        <v>1830</v>
      </c>
      <c r="G315" s="212" t="s">
        <v>1719</v>
      </c>
    </row>
    <row r="316" spans="1:7" x14ac:dyDescent="0.25">
      <c r="A316" s="207" t="s">
        <v>1836</v>
      </c>
      <c r="B316" s="213" t="s">
        <v>576</v>
      </c>
      <c r="C316" s="212" t="s">
        <v>1274</v>
      </c>
      <c r="D316" s="214">
        <v>35.200000000000003</v>
      </c>
      <c r="E316" s="211" t="s">
        <v>1305</v>
      </c>
      <c r="F316" s="212" t="s">
        <v>1830</v>
      </c>
      <c r="G316" s="212" t="s">
        <v>1837</v>
      </c>
    </row>
    <row r="317" spans="1:7" x14ac:dyDescent="0.25">
      <c r="A317" s="207" t="s">
        <v>1838</v>
      </c>
      <c r="B317" s="213" t="s">
        <v>575</v>
      </c>
      <c r="C317" s="212" t="s">
        <v>1274</v>
      </c>
      <c r="D317" s="215">
        <v>0.62</v>
      </c>
      <c r="E317" s="211" t="s">
        <v>1340</v>
      </c>
      <c r="F317" s="212" t="s">
        <v>1714</v>
      </c>
      <c r="G317" s="212" t="s">
        <v>1714</v>
      </c>
    </row>
    <row r="318" spans="1:7" x14ac:dyDescent="0.25">
      <c r="A318" s="207" t="s">
        <v>1839</v>
      </c>
      <c r="B318" s="213" t="s">
        <v>1840</v>
      </c>
      <c r="C318" s="212" t="s">
        <v>1254</v>
      </c>
      <c r="D318" s="211">
        <v>92</v>
      </c>
      <c r="E318" s="211" t="s">
        <v>1340</v>
      </c>
      <c r="F318" s="212" t="s">
        <v>1841</v>
      </c>
      <c r="G318" s="212" t="s">
        <v>1841</v>
      </c>
    </row>
    <row r="319" spans="1:7" x14ac:dyDescent="0.25">
      <c r="A319" s="207" t="s">
        <v>1842</v>
      </c>
      <c r="B319" s="213" t="s">
        <v>1843</v>
      </c>
      <c r="C319" s="212" t="s">
        <v>1274</v>
      </c>
      <c r="D319" s="214">
        <v>8.9</v>
      </c>
      <c r="E319" s="211" t="s">
        <v>1340</v>
      </c>
      <c r="F319" s="212" t="s">
        <v>1844</v>
      </c>
      <c r="G319" s="212" t="s">
        <v>1844</v>
      </c>
    </row>
    <row r="320" spans="1:7" x14ac:dyDescent="0.25">
      <c r="A320" s="207" t="s">
        <v>1845</v>
      </c>
      <c r="B320" s="213" t="s">
        <v>1846</v>
      </c>
      <c r="C320" s="212" t="s">
        <v>1274</v>
      </c>
      <c r="D320" s="215">
        <v>2.2200000000000002</v>
      </c>
      <c r="E320" s="211" t="s">
        <v>1340</v>
      </c>
      <c r="F320" s="212" t="s">
        <v>1719</v>
      </c>
      <c r="G320" s="212" t="s">
        <v>1719</v>
      </c>
    </row>
    <row r="321" spans="1:7" x14ac:dyDescent="0.25">
      <c r="A321" s="207" t="s">
        <v>1847</v>
      </c>
      <c r="B321" s="208" t="s">
        <v>1848</v>
      </c>
      <c r="C321" s="209"/>
      <c r="D321" s="210"/>
      <c r="E321" s="211" t="s">
        <v>1343</v>
      </c>
      <c r="F321" s="212" t="s">
        <v>1841</v>
      </c>
      <c r="G321" s="212" t="s">
        <v>1849</v>
      </c>
    </row>
    <row r="322" spans="1:7" x14ac:dyDescent="0.25">
      <c r="A322" s="207" t="s">
        <v>1850</v>
      </c>
      <c r="B322" s="213" t="s">
        <v>1851</v>
      </c>
      <c r="C322" s="212" t="s">
        <v>1274</v>
      </c>
      <c r="D322" s="211">
        <v>28</v>
      </c>
      <c r="E322" s="211" t="s">
        <v>1375</v>
      </c>
      <c r="F322" s="212" t="s">
        <v>1841</v>
      </c>
      <c r="G322" s="212" t="s">
        <v>1852</v>
      </c>
    </row>
    <row r="323" spans="1:7" x14ac:dyDescent="0.25">
      <c r="A323" s="207" t="s">
        <v>1853</v>
      </c>
      <c r="B323" s="213" t="s">
        <v>568</v>
      </c>
      <c r="C323" s="212" t="s">
        <v>1274</v>
      </c>
      <c r="D323" s="214">
        <v>7.2</v>
      </c>
      <c r="E323" s="211" t="s">
        <v>1375</v>
      </c>
      <c r="F323" s="212" t="s">
        <v>1841</v>
      </c>
      <c r="G323" s="212" t="s">
        <v>1852</v>
      </c>
    </row>
    <row r="324" spans="1:7" x14ac:dyDescent="0.25">
      <c r="A324" s="207" t="s">
        <v>1854</v>
      </c>
      <c r="B324" s="213" t="s">
        <v>567</v>
      </c>
      <c r="C324" s="212" t="s">
        <v>1254</v>
      </c>
      <c r="D324" s="215">
        <v>75.48</v>
      </c>
      <c r="E324" s="211" t="s">
        <v>1299</v>
      </c>
      <c r="F324" s="212" t="s">
        <v>1855</v>
      </c>
      <c r="G324" s="212" t="s">
        <v>1849</v>
      </c>
    </row>
    <row r="325" spans="1:7" x14ac:dyDescent="0.25">
      <c r="A325" s="207" t="s">
        <v>1856</v>
      </c>
      <c r="B325" s="208" t="s">
        <v>1261</v>
      </c>
      <c r="C325" s="209"/>
      <c r="D325" s="210"/>
      <c r="E325" s="211" t="s">
        <v>1258</v>
      </c>
      <c r="F325" s="212" t="s">
        <v>1830</v>
      </c>
      <c r="G325" s="212" t="s">
        <v>1857</v>
      </c>
    </row>
    <row r="326" spans="1:7" x14ac:dyDescent="0.25">
      <c r="A326" s="207" t="s">
        <v>1858</v>
      </c>
      <c r="B326" s="213" t="s">
        <v>634</v>
      </c>
      <c r="C326" s="212" t="s">
        <v>217</v>
      </c>
      <c r="D326" s="214">
        <v>2.2000000000000002</v>
      </c>
      <c r="E326" s="211" t="s">
        <v>1336</v>
      </c>
      <c r="F326" s="212" t="s">
        <v>1830</v>
      </c>
      <c r="G326" s="212" t="s">
        <v>1719</v>
      </c>
    </row>
    <row r="327" spans="1:7" x14ac:dyDescent="0.25">
      <c r="A327" s="207" t="s">
        <v>1859</v>
      </c>
      <c r="B327" s="213" t="s">
        <v>617</v>
      </c>
      <c r="C327" s="212" t="s">
        <v>190</v>
      </c>
      <c r="D327" s="211">
        <v>44</v>
      </c>
      <c r="E327" s="211" t="s">
        <v>1336</v>
      </c>
      <c r="F327" s="212" t="s">
        <v>1830</v>
      </c>
      <c r="G327" s="212" t="s">
        <v>1719</v>
      </c>
    </row>
    <row r="328" spans="1:7" x14ac:dyDescent="0.25">
      <c r="A328" s="207" t="s">
        <v>1860</v>
      </c>
      <c r="B328" s="213" t="s">
        <v>616</v>
      </c>
      <c r="C328" s="212" t="s">
        <v>190</v>
      </c>
      <c r="D328" s="211">
        <v>65</v>
      </c>
      <c r="E328" s="211" t="s">
        <v>1336</v>
      </c>
      <c r="F328" s="212" t="s">
        <v>1830</v>
      </c>
      <c r="G328" s="212" t="s">
        <v>1719</v>
      </c>
    </row>
    <row r="329" spans="1:7" x14ac:dyDescent="0.25">
      <c r="A329" s="207" t="s">
        <v>1861</v>
      </c>
      <c r="B329" s="213" t="s">
        <v>620</v>
      </c>
      <c r="C329" s="212" t="s">
        <v>1254</v>
      </c>
      <c r="D329" s="214">
        <v>59.8</v>
      </c>
      <c r="E329" s="211" t="s">
        <v>1336</v>
      </c>
      <c r="F329" s="212" t="s">
        <v>1719</v>
      </c>
      <c r="G329" s="212" t="s">
        <v>1857</v>
      </c>
    </row>
    <row r="330" spans="1:7" x14ac:dyDescent="0.25">
      <c r="A330" s="207" t="s">
        <v>1862</v>
      </c>
      <c r="B330" s="208" t="s">
        <v>1863</v>
      </c>
      <c r="C330" s="209"/>
      <c r="D330" s="210"/>
      <c r="E330" s="211" t="s">
        <v>1414</v>
      </c>
      <c r="F330" s="212" t="s">
        <v>1864</v>
      </c>
      <c r="G330" s="212" t="s">
        <v>1865</v>
      </c>
    </row>
    <row r="331" spans="1:7" x14ac:dyDescent="0.25">
      <c r="A331" s="207" t="s">
        <v>1866</v>
      </c>
      <c r="B331" s="213" t="s">
        <v>1867</v>
      </c>
      <c r="C331" s="209"/>
      <c r="D331" s="211">
        <v>1</v>
      </c>
      <c r="E331" s="211" t="s">
        <v>1255</v>
      </c>
      <c r="F331" s="212" t="s">
        <v>1864</v>
      </c>
      <c r="G331" s="212" t="s">
        <v>1864</v>
      </c>
    </row>
    <row r="332" spans="1:7" x14ac:dyDescent="0.25">
      <c r="A332" s="207" t="s">
        <v>1868</v>
      </c>
      <c r="B332" s="213" t="s">
        <v>1869</v>
      </c>
      <c r="C332" s="209"/>
      <c r="D332" s="211">
        <v>1</v>
      </c>
      <c r="E332" s="211" t="s">
        <v>1331</v>
      </c>
      <c r="F332" s="212" t="s">
        <v>1870</v>
      </c>
      <c r="G332" s="212" t="s">
        <v>1865</v>
      </c>
    </row>
    <row r="333" spans="1:7" x14ac:dyDescent="0.25">
      <c r="A333" s="207" t="s">
        <v>1871</v>
      </c>
      <c r="B333" s="208" t="s">
        <v>1872</v>
      </c>
      <c r="C333" s="209"/>
      <c r="D333" s="210"/>
      <c r="E333" s="211" t="s">
        <v>1476</v>
      </c>
      <c r="F333" s="212" t="s">
        <v>1448</v>
      </c>
      <c r="G333" s="212" t="s">
        <v>1337</v>
      </c>
    </row>
    <row r="334" spans="1:7" x14ac:dyDescent="0.25">
      <c r="A334" s="207" t="s">
        <v>1873</v>
      </c>
      <c r="B334" s="213" t="s">
        <v>1874</v>
      </c>
      <c r="C334" s="212" t="s">
        <v>1254</v>
      </c>
      <c r="D334" s="215">
        <v>75.569999999999993</v>
      </c>
      <c r="E334" s="211" t="s">
        <v>1299</v>
      </c>
      <c r="F334" s="212" t="s">
        <v>1448</v>
      </c>
      <c r="G334" s="212" t="s">
        <v>1405</v>
      </c>
    </row>
    <row r="335" spans="1:7" x14ac:dyDescent="0.25">
      <c r="A335" s="207" t="s">
        <v>1875</v>
      </c>
      <c r="B335" s="213" t="s">
        <v>608</v>
      </c>
      <c r="C335" s="212" t="s">
        <v>1254</v>
      </c>
      <c r="D335" s="211">
        <v>20</v>
      </c>
      <c r="E335" s="211" t="s">
        <v>1317</v>
      </c>
      <c r="F335" s="212" t="s">
        <v>1449</v>
      </c>
      <c r="G335" s="212" t="s">
        <v>1403</v>
      </c>
    </row>
    <row r="336" spans="1:7" x14ac:dyDescent="0.25">
      <c r="A336" s="207" t="s">
        <v>1876</v>
      </c>
      <c r="B336" s="213" t="s">
        <v>609</v>
      </c>
      <c r="C336" s="212" t="s">
        <v>1274</v>
      </c>
      <c r="D336" s="216">
        <v>0.28399999999999997</v>
      </c>
      <c r="E336" s="211" t="s">
        <v>1340</v>
      </c>
      <c r="F336" s="212" t="s">
        <v>1337</v>
      </c>
      <c r="G336" s="212" t="s">
        <v>1337</v>
      </c>
    </row>
    <row r="337" spans="1:7" x14ac:dyDescent="0.25">
      <c r="A337" s="207" t="s">
        <v>1877</v>
      </c>
      <c r="B337" s="208" t="s">
        <v>595</v>
      </c>
      <c r="C337" s="209"/>
      <c r="D337" s="210"/>
      <c r="E337" s="211" t="s">
        <v>1878</v>
      </c>
      <c r="F337" s="212" t="s">
        <v>1640</v>
      </c>
      <c r="G337" s="212" t="s">
        <v>1516</v>
      </c>
    </row>
    <row r="338" spans="1:7" x14ac:dyDescent="0.25">
      <c r="A338" s="207" t="s">
        <v>1879</v>
      </c>
      <c r="B338" s="213" t="s">
        <v>591</v>
      </c>
      <c r="C338" s="212" t="s">
        <v>1254</v>
      </c>
      <c r="D338" s="214">
        <v>28.8</v>
      </c>
      <c r="E338" s="211" t="s">
        <v>1340</v>
      </c>
      <c r="F338" s="212" t="s">
        <v>1372</v>
      </c>
      <c r="G338" s="212" t="s">
        <v>1372</v>
      </c>
    </row>
    <row r="339" spans="1:7" x14ac:dyDescent="0.25">
      <c r="A339" s="207" t="s">
        <v>1880</v>
      </c>
      <c r="B339" s="213" t="s">
        <v>593</v>
      </c>
      <c r="C339" s="212" t="s">
        <v>1254</v>
      </c>
      <c r="D339" s="214">
        <v>28.8</v>
      </c>
      <c r="E339" s="211" t="s">
        <v>1305</v>
      </c>
      <c r="F339" s="212" t="s">
        <v>1397</v>
      </c>
      <c r="G339" s="212" t="s">
        <v>1344</v>
      </c>
    </row>
    <row r="340" spans="1:7" x14ac:dyDescent="0.25">
      <c r="A340" s="207" t="s">
        <v>1881</v>
      </c>
      <c r="B340" s="213" t="s">
        <v>591</v>
      </c>
      <c r="C340" s="212" t="s">
        <v>1254</v>
      </c>
      <c r="D340" s="214">
        <v>28.8</v>
      </c>
      <c r="E340" s="211" t="s">
        <v>1340</v>
      </c>
      <c r="F340" s="212" t="s">
        <v>1509</v>
      </c>
      <c r="G340" s="212" t="s">
        <v>1509</v>
      </c>
    </row>
    <row r="341" spans="1:7" x14ac:dyDescent="0.25">
      <c r="A341" s="207" t="s">
        <v>1882</v>
      </c>
      <c r="B341" s="213" t="s">
        <v>592</v>
      </c>
      <c r="C341" s="212" t="s">
        <v>1254</v>
      </c>
      <c r="D341" s="214">
        <v>28.8</v>
      </c>
      <c r="E341" s="211" t="s">
        <v>1305</v>
      </c>
      <c r="F341" s="212" t="s">
        <v>1263</v>
      </c>
      <c r="G341" s="212" t="s">
        <v>1347</v>
      </c>
    </row>
    <row r="342" spans="1:7" x14ac:dyDescent="0.25">
      <c r="A342" s="207" t="s">
        <v>1883</v>
      </c>
      <c r="B342" s="213" t="s">
        <v>591</v>
      </c>
      <c r="C342" s="212" t="s">
        <v>1254</v>
      </c>
      <c r="D342" s="214">
        <v>28.8</v>
      </c>
      <c r="E342" s="211" t="s">
        <v>1340</v>
      </c>
      <c r="F342" s="212" t="s">
        <v>1350</v>
      </c>
      <c r="G342" s="212" t="s">
        <v>1350</v>
      </c>
    </row>
    <row r="343" spans="1:7" x14ac:dyDescent="0.25">
      <c r="A343" s="207" t="s">
        <v>1884</v>
      </c>
      <c r="B343" s="213" t="s">
        <v>590</v>
      </c>
      <c r="C343" s="212" t="s">
        <v>1254</v>
      </c>
      <c r="D343" s="211">
        <v>15</v>
      </c>
      <c r="E343" s="211" t="s">
        <v>1305</v>
      </c>
      <c r="F343" s="212" t="s">
        <v>1504</v>
      </c>
      <c r="G343" s="212" t="s">
        <v>1547</v>
      </c>
    </row>
    <row r="344" spans="1:7" x14ac:dyDescent="0.25">
      <c r="A344" s="207" t="s">
        <v>1885</v>
      </c>
      <c r="B344" s="213" t="s">
        <v>1886</v>
      </c>
      <c r="C344" s="212" t="s">
        <v>1254</v>
      </c>
      <c r="D344" s="211">
        <v>15</v>
      </c>
      <c r="E344" s="211" t="s">
        <v>1305</v>
      </c>
      <c r="F344" s="212" t="s">
        <v>1506</v>
      </c>
      <c r="G344" s="212" t="s">
        <v>1516</v>
      </c>
    </row>
    <row r="345" spans="1:7" x14ac:dyDescent="0.25">
      <c r="A345" s="207" t="s">
        <v>1887</v>
      </c>
      <c r="B345" s="213" t="s">
        <v>1888</v>
      </c>
      <c r="C345" s="212" t="s">
        <v>1254</v>
      </c>
      <c r="D345" s="214">
        <v>8.1</v>
      </c>
      <c r="E345" s="211" t="s">
        <v>1340</v>
      </c>
      <c r="F345" s="212" t="s">
        <v>1492</v>
      </c>
      <c r="G345" s="212" t="s">
        <v>1492</v>
      </c>
    </row>
    <row r="346" spans="1:7" x14ac:dyDescent="0.25">
      <c r="A346" s="207" t="s">
        <v>1889</v>
      </c>
      <c r="B346" s="213" t="s">
        <v>582</v>
      </c>
      <c r="C346" s="212" t="s">
        <v>1254</v>
      </c>
      <c r="D346" s="214">
        <v>8.1</v>
      </c>
      <c r="E346" s="211" t="s">
        <v>1340</v>
      </c>
      <c r="F346" s="212" t="s">
        <v>1256</v>
      </c>
      <c r="G346" s="212" t="s">
        <v>1256</v>
      </c>
    </row>
    <row r="347" spans="1:7" x14ac:dyDescent="0.25">
      <c r="A347" s="207" t="s">
        <v>1890</v>
      </c>
      <c r="B347" s="213" t="s">
        <v>579</v>
      </c>
      <c r="C347" s="212" t="s">
        <v>1254</v>
      </c>
      <c r="D347" s="211">
        <v>24</v>
      </c>
      <c r="E347" s="211" t="s">
        <v>1275</v>
      </c>
      <c r="F347" s="212" t="s">
        <v>1263</v>
      </c>
      <c r="G347" s="212" t="s">
        <v>1516</v>
      </c>
    </row>
    <row r="348" spans="1:7" x14ac:dyDescent="0.25">
      <c r="A348" s="207" t="s">
        <v>1891</v>
      </c>
      <c r="B348" s="208" t="s">
        <v>1892</v>
      </c>
      <c r="C348" s="209"/>
      <c r="D348" s="210"/>
      <c r="E348" s="211" t="s">
        <v>1305</v>
      </c>
      <c r="F348" s="212" t="s">
        <v>1640</v>
      </c>
      <c r="G348" s="212" t="s">
        <v>1557</v>
      </c>
    </row>
    <row r="349" spans="1:7" x14ac:dyDescent="0.25">
      <c r="A349" s="207" t="s">
        <v>1893</v>
      </c>
      <c r="B349" s="213" t="s">
        <v>1894</v>
      </c>
      <c r="C349" s="209"/>
      <c r="D349" s="211">
        <v>1</v>
      </c>
      <c r="E349" s="211" t="s">
        <v>1255</v>
      </c>
      <c r="F349" s="212" t="s">
        <v>1640</v>
      </c>
      <c r="G349" s="212" t="s">
        <v>1640</v>
      </c>
    </row>
    <row r="350" spans="1:7" x14ac:dyDescent="0.25">
      <c r="A350" s="207" t="s">
        <v>1895</v>
      </c>
      <c r="B350" s="213" t="s">
        <v>1896</v>
      </c>
      <c r="C350" s="212" t="s">
        <v>190</v>
      </c>
      <c r="D350" s="211">
        <v>1</v>
      </c>
      <c r="E350" s="211" t="s">
        <v>1305</v>
      </c>
      <c r="F350" s="212" t="s">
        <v>1640</v>
      </c>
      <c r="G350" s="212" t="s">
        <v>1557</v>
      </c>
    </row>
    <row r="351" spans="1:7" x14ac:dyDescent="0.25">
      <c r="A351" s="207" t="s">
        <v>1897</v>
      </c>
      <c r="B351" s="208" t="s">
        <v>1898</v>
      </c>
      <c r="C351" s="209"/>
      <c r="D351" s="210"/>
      <c r="E351" s="211" t="s">
        <v>1899</v>
      </c>
      <c r="F351" s="212" t="s">
        <v>1612</v>
      </c>
      <c r="G351" s="212" t="s">
        <v>1381</v>
      </c>
    </row>
    <row r="352" spans="1:7" x14ac:dyDescent="0.25">
      <c r="A352" s="207" t="s">
        <v>1900</v>
      </c>
      <c r="B352" s="208" t="s">
        <v>878</v>
      </c>
      <c r="C352" s="209"/>
      <c r="D352" s="210"/>
      <c r="E352" s="211" t="s">
        <v>1901</v>
      </c>
      <c r="F352" s="212" t="s">
        <v>1612</v>
      </c>
      <c r="G352" s="212" t="s">
        <v>1902</v>
      </c>
    </row>
    <row r="353" spans="1:7" x14ac:dyDescent="0.25">
      <c r="A353" s="207" t="s">
        <v>1903</v>
      </c>
      <c r="B353" s="213" t="s">
        <v>1904</v>
      </c>
      <c r="C353" s="209"/>
      <c r="D353" s="211">
        <v>1</v>
      </c>
      <c r="E353" s="211" t="s">
        <v>1255</v>
      </c>
      <c r="F353" s="212" t="s">
        <v>1612</v>
      </c>
      <c r="G353" s="212" t="s">
        <v>1902</v>
      </c>
    </row>
    <row r="354" spans="1:7" x14ac:dyDescent="0.25">
      <c r="A354" s="207" t="s">
        <v>1905</v>
      </c>
      <c r="B354" s="213" t="s">
        <v>1906</v>
      </c>
      <c r="C354" s="209"/>
      <c r="D354" s="211">
        <v>1</v>
      </c>
      <c r="E354" s="211" t="s">
        <v>1255</v>
      </c>
      <c r="F354" s="212" t="s">
        <v>1612</v>
      </c>
      <c r="G354" s="212" t="s">
        <v>1902</v>
      </c>
    </row>
    <row r="355" spans="1:7" x14ac:dyDescent="0.25">
      <c r="A355" s="207" t="s">
        <v>1907</v>
      </c>
      <c r="B355" s="208" t="s">
        <v>1908</v>
      </c>
      <c r="C355" s="209"/>
      <c r="D355" s="210"/>
      <c r="E355" s="211" t="s">
        <v>1371</v>
      </c>
      <c r="F355" s="212" t="s">
        <v>1902</v>
      </c>
      <c r="G355" s="212" t="s">
        <v>1270</v>
      </c>
    </row>
    <row r="356" spans="1:7" x14ac:dyDescent="0.25">
      <c r="A356" s="207" t="s">
        <v>1909</v>
      </c>
      <c r="B356" s="213" t="s">
        <v>1910</v>
      </c>
      <c r="C356" s="212" t="s">
        <v>190</v>
      </c>
      <c r="D356" s="211">
        <v>2</v>
      </c>
      <c r="E356" s="211" t="s">
        <v>1911</v>
      </c>
      <c r="F356" s="212" t="s">
        <v>1902</v>
      </c>
      <c r="G356" s="212" t="s">
        <v>1410</v>
      </c>
    </row>
    <row r="357" spans="1:7" x14ac:dyDescent="0.25">
      <c r="A357" s="207" t="s">
        <v>1912</v>
      </c>
      <c r="B357" s="213" t="s">
        <v>1913</v>
      </c>
      <c r="C357" s="212" t="s">
        <v>190</v>
      </c>
      <c r="D357" s="211">
        <v>2</v>
      </c>
      <c r="E357" s="211" t="s">
        <v>1371</v>
      </c>
      <c r="F357" s="212" t="s">
        <v>1902</v>
      </c>
      <c r="G357" s="212" t="s">
        <v>1270</v>
      </c>
    </row>
    <row r="358" spans="1:7" x14ac:dyDescent="0.25">
      <c r="A358" s="207" t="s">
        <v>1914</v>
      </c>
      <c r="B358" s="213" t="s">
        <v>1915</v>
      </c>
      <c r="C358" s="212" t="s">
        <v>190</v>
      </c>
      <c r="D358" s="211">
        <v>2</v>
      </c>
      <c r="E358" s="211" t="s">
        <v>1911</v>
      </c>
      <c r="F358" s="212" t="s">
        <v>1902</v>
      </c>
      <c r="G358" s="212" t="s">
        <v>1410</v>
      </c>
    </row>
    <row r="359" spans="1:7" x14ac:dyDescent="0.25">
      <c r="A359" s="207" t="s">
        <v>1916</v>
      </c>
      <c r="B359" s="213" t="s">
        <v>1917</v>
      </c>
      <c r="C359" s="212" t="s">
        <v>190</v>
      </c>
      <c r="D359" s="211">
        <v>2</v>
      </c>
      <c r="E359" s="211" t="s">
        <v>1266</v>
      </c>
      <c r="F359" s="212" t="s">
        <v>1902</v>
      </c>
      <c r="G359" s="212" t="s">
        <v>1849</v>
      </c>
    </row>
    <row r="360" spans="1:7" x14ac:dyDescent="0.25">
      <c r="A360" s="207" t="s">
        <v>1918</v>
      </c>
      <c r="B360" s="208" t="s">
        <v>1919</v>
      </c>
      <c r="C360" s="209"/>
      <c r="D360" s="210"/>
      <c r="E360" s="211" t="s">
        <v>1920</v>
      </c>
      <c r="F360" s="212" t="s">
        <v>1448</v>
      </c>
      <c r="G360" s="212" t="s">
        <v>1276</v>
      </c>
    </row>
    <row r="361" spans="1:7" x14ac:dyDescent="0.25">
      <c r="A361" s="207" t="s">
        <v>1921</v>
      </c>
      <c r="B361" s="213" t="s">
        <v>459</v>
      </c>
      <c r="C361" s="212" t="s">
        <v>1308</v>
      </c>
      <c r="D361" s="211">
        <v>55</v>
      </c>
      <c r="E361" s="211" t="s">
        <v>1611</v>
      </c>
      <c r="F361" s="212" t="s">
        <v>1448</v>
      </c>
      <c r="G361" s="212" t="s">
        <v>1386</v>
      </c>
    </row>
    <row r="362" spans="1:7" x14ac:dyDescent="0.25">
      <c r="A362" s="207" t="s">
        <v>1922</v>
      </c>
      <c r="B362" s="213" t="s">
        <v>1923</v>
      </c>
      <c r="C362" s="212" t="s">
        <v>190</v>
      </c>
      <c r="D362" s="211">
        <v>18</v>
      </c>
      <c r="E362" s="211" t="s">
        <v>1451</v>
      </c>
      <c r="F362" s="212" t="s">
        <v>1492</v>
      </c>
      <c r="G362" s="212" t="s">
        <v>1388</v>
      </c>
    </row>
    <row r="363" spans="1:7" x14ac:dyDescent="0.25">
      <c r="A363" s="207" t="s">
        <v>1924</v>
      </c>
      <c r="B363" s="213" t="s">
        <v>1925</v>
      </c>
      <c r="C363" s="212" t="s">
        <v>190</v>
      </c>
      <c r="D363" s="211">
        <v>14</v>
      </c>
      <c r="E363" s="211" t="s">
        <v>1451</v>
      </c>
      <c r="F363" s="212" t="s">
        <v>1492</v>
      </c>
      <c r="G363" s="212" t="s">
        <v>1388</v>
      </c>
    </row>
    <row r="364" spans="1:7" x14ac:dyDescent="0.25">
      <c r="A364" s="207" t="s">
        <v>1926</v>
      </c>
      <c r="B364" s="213" t="s">
        <v>457</v>
      </c>
      <c r="C364" s="212" t="s">
        <v>1308</v>
      </c>
      <c r="D364" s="211">
        <v>132</v>
      </c>
      <c r="E364" s="211" t="s">
        <v>1927</v>
      </c>
      <c r="F364" s="212" t="s">
        <v>1440</v>
      </c>
      <c r="G364" s="212" t="s">
        <v>1807</v>
      </c>
    </row>
    <row r="365" spans="1:7" x14ac:dyDescent="0.25">
      <c r="A365" s="207" t="s">
        <v>1928</v>
      </c>
      <c r="B365" s="213" t="s">
        <v>1929</v>
      </c>
      <c r="C365" s="212" t="s">
        <v>190</v>
      </c>
      <c r="D365" s="211">
        <v>1</v>
      </c>
      <c r="E365" s="211" t="s">
        <v>1275</v>
      </c>
      <c r="F365" s="212" t="s">
        <v>1300</v>
      </c>
      <c r="G365" s="212" t="s">
        <v>1276</v>
      </c>
    </row>
    <row r="366" spans="1:7" x14ac:dyDescent="0.25">
      <c r="A366" s="207" t="s">
        <v>1930</v>
      </c>
      <c r="B366" s="213" t="s">
        <v>442</v>
      </c>
      <c r="C366" s="212" t="s">
        <v>1308</v>
      </c>
      <c r="D366" s="214">
        <v>0.6</v>
      </c>
      <c r="E366" s="211" t="s">
        <v>1356</v>
      </c>
      <c r="F366" s="212" t="s">
        <v>1437</v>
      </c>
      <c r="G366" s="212" t="s">
        <v>1386</v>
      </c>
    </row>
    <row r="367" spans="1:7" x14ac:dyDescent="0.25">
      <c r="A367" s="207" t="s">
        <v>1931</v>
      </c>
      <c r="B367" s="213" t="s">
        <v>1932</v>
      </c>
      <c r="C367" s="212" t="s">
        <v>190</v>
      </c>
      <c r="D367" s="211">
        <v>12</v>
      </c>
      <c r="E367" s="211" t="s">
        <v>1515</v>
      </c>
      <c r="F367" s="212" t="s">
        <v>1437</v>
      </c>
      <c r="G367" s="212" t="s">
        <v>1297</v>
      </c>
    </row>
    <row r="368" spans="1:7" x14ac:dyDescent="0.25">
      <c r="A368" s="207" t="s">
        <v>1933</v>
      </c>
      <c r="B368" s="213" t="s">
        <v>1934</v>
      </c>
      <c r="C368" s="212" t="s">
        <v>190</v>
      </c>
      <c r="D368" s="211">
        <v>106</v>
      </c>
      <c r="E368" s="211" t="s">
        <v>1305</v>
      </c>
      <c r="F368" s="212" t="s">
        <v>1807</v>
      </c>
      <c r="G368" s="212" t="s">
        <v>1510</v>
      </c>
    </row>
    <row r="369" spans="1:7" x14ac:dyDescent="0.25">
      <c r="A369" s="207" t="s">
        <v>1935</v>
      </c>
      <c r="B369" s="213" t="s">
        <v>437</v>
      </c>
      <c r="C369" s="212" t="s">
        <v>1254</v>
      </c>
      <c r="D369" s="214">
        <v>6.5</v>
      </c>
      <c r="E369" s="211" t="s">
        <v>1266</v>
      </c>
      <c r="F369" s="212" t="s">
        <v>1403</v>
      </c>
      <c r="G369" s="212" t="s">
        <v>1410</v>
      </c>
    </row>
    <row r="370" spans="1:7" x14ac:dyDescent="0.25">
      <c r="A370" s="207" t="s">
        <v>1936</v>
      </c>
      <c r="B370" s="213" t="s">
        <v>1937</v>
      </c>
      <c r="C370" s="212" t="s">
        <v>1254</v>
      </c>
      <c r="D370" s="211">
        <v>3</v>
      </c>
      <c r="E370" s="211" t="s">
        <v>1938</v>
      </c>
      <c r="F370" s="212" t="s">
        <v>1415</v>
      </c>
      <c r="G370" s="212" t="s">
        <v>1421</v>
      </c>
    </row>
    <row r="371" spans="1:7" x14ac:dyDescent="0.25">
      <c r="A371" s="207" t="s">
        <v>1939</v>
      </c>
      <c r="B371" s="213" t="s">
        <v>440</v>
      </c>
      <c r="C371" s="212" t="s">
        <v>190</v>
      </c>
      <c r="D371" s="211">
        <v>2</v>
      </c>
      <c r="E371" s="211" t="s">
        <v>1375</v>
      </c>
      <c r="F371" s="212" t="s">
        <v>1584</v>
      </c>
      <c r="G371" s="212" t="s">
        <v>1263</v>
      </c>
    </row>
    <row r="372" spans="1:7" x14ac:dyDescent="0.25">
      <c r="A372" s="207" t="s">
        <v>1940</v>
      </c>
      <c r="B372" s="213" t="s">
        <v>441</v>
      </c>
      <c r="C372" s="212" t="s">
        <v>190</v>
      </c>
      <c r="D372" s="211">
        <v>2</v>
      </c>
      <c r="E372" s="211" t="s">
        <v>1266</v>
      </c>
      <c r="F372" s="212" t="s">
        <v>1547</v>
      </c>
      <c r="G372" s="212" t="s">
        <v>1726</v>
      </c>
    </row>
    <row r="373" spans="1:7" x14ac:dyDescent="0.25">
      <c r="A373" s="207" t="s">
        <v>1941</v>
      </c>
      <c r="B373" s="208" t="s">
        <v>272</v>
      </c>
      <c r="C373" s="209"/>
      <c r="D373" s="210"/>
      <c r="E373" s="211" t="s">
        <v>1451</v>
      </c>
      <c r="F373" s="212" t="s">
        <v>1580</v>
      </c>
      <c r="G373" s="212" t="s">
        <v>1379</v>
      </c>
    </row>
    <row r="374" spans="1:7" x14ac:dyDescent="0.25">
      <c r="A374" s="207" t="s">
        <v>1942</v>
      </c>
      <c r="B374" s="213" t="s">
        <v>272</v>
      </c>
      <c r="C374" s="212" t="s">
        <v>1812</v>
      </c>
      <c r="D374" s="211">
        <v>1</v>
      </c>
      <c r="E374" s="211" t="s">
        <v>1451</v>
      </c>
      <c r="F374" s="212" t="s">
        <v>1580</v>
      </c>
      <c r="G374" s="212" t="s">
        <v>1379</v>
      </c>
    </row>
    <row r="375" spans="1:7" x14ac:dyDescent="0.25">
      <c r="A375" s="207" t="s">
        <v>1943</v>
      </c>
      <c r="B375" s="208" t="s">
        <v>1944</v>
      </c>
      <c r="C375" s="209"/>
      <c r="D375" s="210"/>
      <c r="E375" s="211" t="s">
        <v>1375</v>
      </c>
      <c r="F375" s="212" t="s">
        <v>1358</v>
      </c>
      <c r="G375" s="212" t="s">
        <v>1381</v>
      </c>
    </row>
    <row r="376" spans="1:7" x14ac:dyDescent="0.25">
      <c r="A376" s="207" t="s">
        <v>1945</v>
      </c>
      <c r="B376" s="213" t="s">
        <v>1944</v>
      </c>
      <c r="C376" s="212" t="s">
        <v>217</v>
      </c>
      <c r="D376" s="211">
        <v>1</v>
      </c>
      <c r="E376" s="211" t="s">
        <v>1375</v>
      </c>
      <c r="F376" s="212" t="s">
        <v>1358</v>
      </c>
      <c r="G376" s="212" t="s">
        <v>1381</v>
      </c>
    </row>
    <row r="377" spans="1:7" x14ac:dyDescent="0.25">
      <c r="A377" s="207" t="s">
        <v>1946</v>
      </c>
      <c r="B377" s="208" t="s">
        <v>1947</v>
      </c>
      <c r="C377" s="209"/>
      <c r="D377" s="210"/>
      <c r="E377" s="211" t="s">
        <v>1948</v>
      </c>
      <c r="F377" s="212" t="s">
        <v>1755</v>
      </c>
      <c r="G377" s="212" t="s">
        <v>1290</v>
      </c>
    </row>
    <row r="378" spans="1:7" x14ac:dyDescent="0.25">
      <c r="A378" s="207" t="s">
        <v>1949</v>
      </c>
      <c r="B378" s="208" t="s">
        <v>1950</v>
      </c>
      <c r="C378" s="209"/>
      <c r="D378" s="210"/>
      <c r="E378" s="211" t="s">
        <v>1948</v>
      </c>
      <c r="F378" s="212" t="s">
        <v>1755</v>
      </c>
      <c r="G378" s="212" t="s">
        <v>1290</v>
      </c>
    </row>
    <row r="379" spans="1:7" x14ac:dyDescent="0.25">
      <c r="A379" s="207" t="s">
        <v>1951</v>
      </c>
      <c r="B379" s="213" t="s">
        <v>1952</v>
      </c>
      <c r="C379" s="212" t="s">
        <v>1254</v>
      </c>
      <c r="D379" s="211">
        <v>923</v>
      </c>
      <c r="E379" s="211" t="s">
        <v>1445</v>
      </c>
      <c r="F379" s="212" t="s">
        <v>1449</v>
      </c>
      <c r="G379" s="212" t="s">
        <v>1351</v>
      </c>
    </row>
    <row r="380" spans="1:7" x14ac:dyDescent="0.25">
      <c r="A380" s="207" t="s">
        <v>1953</v>
      </c>
      <c r="B380" s="213" t="s">
        <v>1954</v>
      </c>
      <c r="C380" s="212" t="s">
        <v>1254</v>
      </c>
      <c r="D380" s="211">
        <v>600</v>
      </c>
      <c r="E380" s="211" t="s">
        <v>1927</v>
      </c>
      <c r="F380" s="212" t="s">
        <v>1449</v>
      </c>
      <c r="G380" s="212" t="s">
        <v>1576</v>
      </c>
    </row>
    <row r="381" spans="1:7" x14ac:dyDescent="0.25">
      <c r="A381" s="207" t="s">
        <v>1955</v>
      </c>
      <c r="B381" s="213" t="s">
        <v>1956</v>
      </c>
      <c r="C381" s="212" t="s">
        <v>1254</v>
      </c>
      <c r="D381" s="211">
        <v>920</v>
      </c>
      <c r="E381" s="211" t="s">
        <v>1611</v>
      </c>
      <c r="F381" s="212" t="s">
        <v>1372</v>
      </c>
      <c r="G381" s="212" t="s">
        <v>1379</v>
      </c>
    </row>
    <row r="382" spans="1:7" x14ac:dyDescent="0.25">
      <c r="A382" s="207" t="s">
        <v>1957</v>
      </c>
      <c r="B382" s="213" t="s">
        <v>1958</v>
      </c>
      <c r="C382" s="212" t="s">
        <v>1254</v>
      </c>
      <c r="D382" s="211">
        <v>600</v>
      </c>
      <c r="E382" s="211" t="s">
        <v>1611</v>
      </c>
      <c r="F382" s="212" t="s">
        <v>1397</v>
      </c>
      <c r="G382" s="212" t="s">
        <v>1392</v>
      </c>
    </row>
    <row r="383" spans="1:7" x14ac:dyDescent="0.25">
      <c r="A383" s="207" t="s">
        <v>1959</v>
      </c>
      <c r="B383" s="213" t="s">
        <v>1960</v>
      </c>
      <c r="C383" s="212" t="s">
        <v>1812</v>
      </c>
      <c r="D383" s="211">
        <v>11</v>
      </c>
      <c r="E383" s="211" t="s">
        <v>1255</v>
      </c>
      <c r="F383" s="212" t="s">
        <v>1755</v>
      </c>
      <c r="G383" s="212" t="s">
        <v>1755</v>
      </c>
    </row>
    <row r="384" spans="1:7" x14ac:dyDescent="0.25">
      <c r="A384" s="207" t="s">
        <v>1961</v>
      </c>
      <c r="B384" s="213" t="s">
        <v>1962</v>
      </c>
      <c r="C384" s="212" t="s">
        <v>1812</v>
      </c>
      <c r="D384" s="211">
        <v>1</v>
      </c>
      <c r="E384" s="211" t="s">
        <v>1299</v>
      </c>
      <c r="F384" s="212" t="s">
        <v>1506</v>
      </c>
      <c r="G384" s="212" t="s">
        <v>1573</v>
      </c>
    </row>
    <row r="385" spans="1:7" x14ac:dyDescent="0.25">
      <c r="A385" s="207" t="s">
        <v>1963</v>
      </c>
      <c r="B385" s="213" t="s">
        <v>1964</v>
      </c>
      <c r="C385" s="209"/>
      <c r="D385" s="211">
        <v>1</v>
      </c>
      <c r="E385" s="211" t="s">
        <v>1255</v>
      </c>
      <c r="F385" s="212" t="s">
        <v>1297</v>
      </c>
      <c r="G385" s="212" t="s">
        <v>1297</v>
      </c>
    </row>
    <row r="386" spans="1:7" x14ac:dyDescent="0.25">
      <c r="A386" s="207" t="s">
        <v>1965</v>
      </c>
      <c r="B386" s="213" t="s">
        <v>1966</v>
      </c>
      <c r="C386" s="212" t="s">
        <v>1812</v>
      </c>
      <c r="D386" s="211">
        <v>6</v>
      </c>
      <c r="E386" s="211" t="s">
        <v>1611</v>
      </c>
      <c r="F386" s="212" t="s">
        <v>1372</v>
      </c>
      <c r="G386" s="212" t="s">
        <v>1379</v>
      </c>
    </row>
    <row r="387" spans="1:7" x14ac:dyDescent="0.25">
      <c r="A387" s="207" t="s">
        <v>1967</v>
      </c>
      <c r="B387" s="213" t="s">
        <v>1968</v>
      </c>
      <c r="C387" s="212" t="s">
        <v>1812</v>
      </c>
      <c r="D387" s="211">
        <v>6</v>
      </c>
      <c r="E387" s="211" t="s">
        <v>1266</v>
      </c>
      <c r="F387" s="212" t="s">
        <v>1726</v>
      </c>
      <c r="G387" s="212" t="s">
        <v>1271</v>
      </c>
    </row>
    <row r="388" spans="1:7" x14ac:dyDescent="0.25">
      <c r="A388" s="207" t="s">
        <v>1969</v>
      </c>
      <c r="B388" s="213" t="s">
        <v>1970</v>
      </c>
      <c r="C388" s="212" t="s">
        <v>1812</v>
      </c>
      <c r="D388" s="211">
        <v>11</v>
      </c>
      <c r="E388" s="211" t="s">
        <v>1971</v>
      </c>
      <c r="F388" s="212" t="s">
        <v>1509</v>
      </c>
      <c r="G388" s="212" t="s">
        <v>1392</v>
      </c>
    </row>
    <row r="389" spans="1:7" x14ac:dyDescent="0.25">
      <c r="A389" s="207" t="s">
        <v>1972</v>
      </c>
      <c r="B389" s="213" t="s">
        <v>1973</v>
      </c>
      <c r="C389" s="212" t="s">
        <v>1812</v>
      </c>
      <c r="D389" s="211">
        <v>6</v>
      </c>
      <c r="E389" s="211" t="s">
        <v>1515</v>
      </c>
      <c r="F389" s="212" t="s">
        <v>1347</v>
      </c>
      <c r="G389" s="212" t="s">
        <v>1747</v>
      </c>
    </row>
    <row r="390" spans="1:7" x14ac:dyDescent="0.25">
      <c r="A390" s="207" t="s">
        <v>1974</v>
      </c>
      <c r="B390" s="213" t="s">
        <v>1975</v>
      </c>
      <c r="C390" s="212" t="s">
        <v>1812</v>
      </c>
      <c r="D390" s="211">
        <v>6</v>
      </c>
      <c r="E390" s="211" t="s">
        <v>1451</v>
      </c>
      <c r="F390" s="212" t="s">
        <v>1271</v>
      </c>
      <c r="G390" s="212" t="s">
        <v>1377</v>
      </c>
    </row>
    <row r="391" spans="1:7" x14ac:dyDescent="0.25">
      <c r="A391" s="207" t="s">
        <v>1976</v>
      </c>
      <c r="B391" s="213" t="s">
        <v>1977</v>
      </c>
      <c r="C391" s="212" t="s">
        <v>1812</v>
      </c>
      <c r="D391" s="211">
        <v>10</v>
      </c>
      <c r="E391" s="211" t="s">
        <v>1255</v>
      </c>
      <c r="F391" s="212" t="s">
        <v>1300</v>
      </c>
      <c r="G391" s="212" t="s">
        <v>1300</v>
      </c>
    </row>
    <row r="392" spans="1:7" x14ac:dyDescent="0.25">
      <c r="A392" s="207" t="s">
        <v>1978</v>
      </c>
      <c r="B392" s="213" t="s">
        <v>1979</v>
      </c>
      <c r="C392" s="212" t="s">
        <v>1812</v>
      </c>
      <c r="D392" s="211">
        <v>4</v>
      </c>
      <c r="E392" s="211" t="s">
        <v>1255</v>
      </c>
      <c r="F392" s="212" t="s">
        <v>1276</v>
      </c>
      <c r="G392" s="212" t="s">
        <v>1276</v>
      </c>
    </row>
    <row r="393" spans="1:7" x14ac:dyDescent="0.25">
      <c r="A393" s="207" t="s">
        <v>1980</v>
      </c>
      <c r="B393" s="213" t="s">
        <v>809</v>
      </c>
      <c r="C393" s="212" t="s">
        <v>190</v>
      </c>
      <c r="D393" s="211">
        <v>14</v>
      </c>
      <c r="E393" s="211" t="s">
        <v>1375</v>
      </c>
      <c r="F393" s="212" t="s">
        <v>1301</v>
      </c>
      <c r="G393" s="212" t="s">
        <v>1699</v>
      </c>
    </row>
    <row r="394" spans="1:7" x14ac:dyDescent="0.25">
      <c r="A394" s="207" t="s">
        <v>1981</v>
      </c>
      <c r="B394" s="213" t="s">
        <v>272</v>
      </c>
      <c r="C394" s="212" t="s">
        <v>1812</v>
      </c>
      <c r="D394" s="211">
        <v>1</v>
      </c>
      <c r="E394" s="211" t="s">
        <v>1275</v>
      </c>
      <c r="F394" s="212" t="s">
        <v>1323</v>
      </c>
      <c r="G394" s="212" t="s">
        <v>1290</v>
      </c>
    </row>
    <row r="395" spans="1:7" x14ac:dyDescent="0.25">
      <c r="A395" s="207" t="s">
        <v>1982</v>
      </c>
      <c r="B395" s="208" t="s">
        <v>1983</v>
      </c>
      <c r="C395" s="209"/>
      <c r="D395" s="210"/>
      <c r="E395" s="211" t="s">
        <v>1785</v>
      </c>
      <c r="F395" s="212" t="s">
        <v>1449</v>
      </c>
      <c r="G395" s="212" t="s">
        <v>1301</v>
      </c>
    </row>
    <row r="396" spans="1:7" x14ac:dyDescent="0.25">
      <c r="A396" s="207" t="s">
        <v>1984</v>
      </c>
      <c r="B396" s="213" t="s">
        <v>1985</v>
      </c>
      <c r="C396" s="212" t="s">
        <v>179</v>
      </c>
      <c r="D396" s="211">
        <v>432</v>
      </c>
      <c r="E396" s="211" t="s">
        <v>1540</v>
      </c>
      <c r="F396" s="212" t="s">
        <v>1403</v>
      </c>
      <c r="G396" s="212" t="s">
        <v>1506</v>
      </c>
    </row>
    <row r="397" spans="1:7" x14ac:dyDescent="0.25">
      <c r="A397" s="207" t="s">
        <v>1986</v>
      </c>
      <c r="B397" s="213" t="s">
        <v>1987</v>
      </c>
      <c r="C397" s="212" t="s">
        <v>1812</v>
      </c>
      <c r="D397" s="211">
        <v>58</v>
      </c>
      <c r="E397" s="211" t="s">
        <v>1258</v>
      </c>
      <c r="F397" s="212" t="s">
        <v>1504</v>
      </c>
      <c r="G397" s="212" t="s">
        <v>1351</v>
      </c>
    </row>
    <row r="398" spans="1:7" x14ac:dyDescent="0.25">
      <c r="A398" s="207" t="s">
        <v>1988</v>
      </c>
      <c r="B398" s="213" t="s">
        <v>1989</v>
      </c>
      <c r="C398" s="212" t="s">
        <v>1254</v>
      </c>
      <c r="D398" s="211">
        <v>441</v>
      </c>
      <c r="E398" s="211" t="s">
        <v>1990</v>
      </c>
      <c r="F398" s="212" t="s">
        <v>1449</v>
      </c>
      <c r="G398" s="212" t="s">
        <v>1392</v>
      </c>
    </row>
    <row r="399" spans="1:7" x14ac:dyDescent="0.25">
      <c r="A399" s="207" t="s">
        <v>1991</v>
      </c>
      <c r="B399" s="213" t="s">
        <v>1992</v>
      </c>
      <c r="C399" s="212" t="s">
        <v>1812</v>
      </c>
      <c r="D399" s="211">
        <v>9</v>
      </c>
      <c r="E399" s="211" t="s">
        <v>1255</v>
      </c>
      <c r="F399" s="212" t="s">
        <v>1337</v>
      </c>
      <c r="G399" s="212" t="s">
        <v>1337</v>
      </c>
    </row>
    <row r="400" spans="1:7" x14ac:dyDescent="0.25">
      <c r="A400" s="207" t="s">
        <v>1993</v>
      </c>
      <c r="B400" s="213" t="s">
        <v>1994</v>
      </c>
      <c r="C400" s="212" t="s">
        <v>1812</v>
      </c>
      <c r="D400" s="211">
        <v>9</v>
      </c>
      <c r="E400" s="211" t="s">
        <v>1713</v>
      </c>
      <c r="F400" s="212" t="s">
        <v>1337</v>
      </c>
      <c r="G400" s="212" t="s">
        <v>1995</v>
      </c>
    </row>
    <row r="401" spans="1:7" x14ac:dyDescent="0.25">
      <c r="A401" s="207" t="s">
        <v>1996</v>
      </c>
      <c r="B401" s="213" t="s">
        <v>1997</v>
      </c>
      <c r="C401" s="212" t="s">
        <v>1812</v>
      </c>
      <c r="D401" s="211">
        <v>1</v>
      </c>
      <c r="E401" s="211" t="s">
        <v>1375</v>
      </c>
      <c r="F401" s="212" t="s">
        <v>1504</v>
      </c>
      <c r="G401" s="212" t="s">
        <v>1995</v>
      </c>
    </row>
    <row r="402" spans="1:7" x14ac:dyDescent="0.25">
      <c r="A402" s="207" t="s">
        <v>1998</v>
      </c>
      <c r="B402" s="213" t="s">
        <v>272</v>
      </c>
      <c r="C402" s="212" t="s">
        <v>1812</v>
      </c>
      <c r="D402" s="211">
        <v>1</v>
      </c>
      <c r="E402" s="211" t="s">
        <v>1331</v>
      </c>
      <c r="F402" s="212" t="s">
        <v>1547</v>
      </c>
      <c r="G402" s="212" t="s">
        <v>1301</v>
      </c>
    </row>
    <row r="403" spans="1:7" s="225" customFormat="1" x14ac:dyDescent="0.25">
      <c r="A403" s="219" t="s">
        <v>1999</v>
      </c>
      <c r="B403" s="220" t="s">
        <v>2000</v>
      </c>
      <c r="C403" s="221"/>
      <c r="D403" s="222"/>
      <c r="E403" s="223" t="s">
        <v>2001</v>
      </c>
      <c r="F403" s="224" t="s">
        <v>1855</v>
      </c>
      <c r="G403" s="224" t="s">
        <v>1301</v>
      </c>
    </row>
    <row r="404" spans="1:7" s="225" customFormat="1" x14ac:dyDescent="0.25">
      <c r="A404" s="219" t="s">
        <v>2002</v>
      </c>
      <c r="B404" s="226" t="s">
        <v>1992</v>
      </c>
      <c r="C404" s="224" t="s">
        <v>1812</v>
      </c>
      <c r="D404" s="223">
        <v>8</v>
      </c>
      <c r="E404" s="223" t="s">
        <v>1255</v>
      </c>
      <c r="F404" s="224" t="s">
        <v>1337</v>
      </c>
      <c r="G404" s="224" t="s">
        <v>1337</v>
      </c>
    </row>
    <row r="405" spans="1:7" s="225" customFormat="1" x14ac:dyDescent="0.25">
      <c r="A405" s="219" t="s">
        <v>2003</v>
      </c>
      <c r="B405" s="226" t="s">
        <v>1989</v>
      </c>
      <c r="C405" s="224" t="s">
        <v>1254</v>
      </c>
      <c r="D405" s="223">
        <v>1146</v>
      </c>
      <c r="E405" s="223" t="s">
        <v>2004</v>
      </c>
      <c r="F405" s="224" t="s">
        <v>1855</v>
      </c>
      <c r="G405" s="224" t="s">
        <v>1358</v>
      </c>
    </row>
    <row r="406" spans="1:7" s="225" customFormat="1" x14ac:dyDescent="0.25">
      <c r="A406" s="219" t="s">
        <v>2005</v>
      </c>
      <c r="B406" s="226" t="s">
        <v>2006</v>
      </c>
      <c r="C406" s="224" t="s">
        <v>1812</v>
      </c>
      <c r="D406" s="223">
        <v>5</v>
      </c>
      <c r="E406" s="223" t="s">
        <v>1927</v>
      </c>
      <c r="F406" s="224" t="s">
        <v>1388</v>
      </c>
      <c r="G406" s="224" t="s">
        <v>1358</v>
      </c>
    </row>
    <row r="407" spans="1:7" s="225" customFormat="1" x14ac:dyDescent="0.25">
      <c r="A407" s="219" t="s">
        <v>2007</v>
      </c>
      <c r="B407" s="226" t="s">
        <v>2008</v>
      </c>
      <c r="C407" s="224" t="s">
        <v>1812</v>
      </c>
      <c r="D407" s="223">
        <v>3</v>
      </c>
      <c r="E407" s="223" t="s">
        <v>1266</v>
      </c>
      <c r="F407" s="224" t="s">
        <v>1506</v>
      </c>
      <c r="G407" s="224" t="s">
        <v>1747</v>
      </c>
    </row>
    <row r="408" spans="1:7" s="225" customFormat="1" x14ac:dyDescent="0.25">
      <c r="A408" s="219" t="s">
        <v>2009</v>
      </c>
      <c r="B408" s="226" t="s">
        <v>1997</v>
      </c>
      <c r="C408" s="224" t="s">
        <v>1812</v>
      </c>
      <c r="D408" s="223">
        <v>3</v>
      </c>
      <c r="E408" s="223" t="s">
        <v>1336</v>
      </c>
      <c r="F408" s="224" t="s">
        <v>1747</v>
      </c>
      <c r="G408" s="224" t="s">
        <v>1392</v>
      </c>
    </row>
    <row r="409" spans="1:7" s="225" customFormat="1" x14ac:dyDescent="0.25">
      <c r="A409" s="219" t="s">
        <v>2010</v>
      </c>
      <c r="B409" s="226" t="s">
        <v>272</v>
      </c>
      <c r="C409" s="224" t="s">
        <v>1812</v>
      </c>
      <c r="D409" s="223">
        <v>1</v>
      </c>
      <c r="E409" s="223" t="s">
        <v>1336</v>
      </c>
      <c r="F409" s="224" t="s">
        <v>1995</v>
      </c>
      <c r="G409" s="224" t="s">
        <v>1301</v>
      </c>
    </row>
    <row r="410" spans="1:7" s="225" customFormat="1" x14ac:dyDescent="0.25">
      <c r="A410" s="219" t="s">
        <v>2011</v>
      </c>
      <c r="B410" s="220" t="s">
        <v>2012</v>
      </c>
      <c r="C410" s="221"/>
      <c r="D410" s="222"/>
      <c r="E410" s="223" t="s">
        <v>1288</v>
      </c>
      <c r="F410" s="224" t="s">
        <v>1403</v>
      </c>
      <c r="G410" s="224" t="s">
        <v>1318</v>
      </c>
    </row>
    <row r="411" spans="1:7" s="225" customFormat="1" x14ac:dyDescent="0.25">
      <c r="A411" s="219" t="s">
        <v>2013</v>
      </c>
      <c r="B411" s="220" t="s">
        <v>1222</v>
      </c>
      <c r="C411" s="221"/>
      <c r="D411" s="222"/>
      <c r="E411" s="223" t="s">
        <v>1356</v>
      </c>
      <c r="F411" s="224" t="s">
        <v>1403</v>
      </c>
      <c r="G411" s="224" t="s">
        <v>1433</v>
      </c>
    </row>
    <row r="412" spans="1:7" s="225" customFormat="1" x14ac:dyDescent="0.25">
      <c r="A412" s="219" t="s">
        <v>2014</v>
      </c>
      <c r="B412" s="226" t="s">
        <v>2015</v>
      </c>
      <c r="C412" s="224" t="s">
        <v>1254</v>
      </c>
      <c r="D412" s="223">
        <v>1</v>
      </c>
      <c r="E412" s="223" t="s">
        <v>1317</v>
      </c>
      <c r="F412" s="224" t="s">
        <v>1403</v>
      </c>
      <c r="G412" s="224" t="s">
        <v>1430</v>
      </c>
    </row>
    <row r="413" spans="1:7" s="225" customFormat="1" x14ac:dyDescent="0.25">
      <c r="A413" s="219" t="s">
        <v>2016</v>
      </c>
      <c r="B413" s="226" t="s">
        <v>2017</v>
      </c>
      <c r="C413" s="224" t="s">
        <v>190</v>
      </c>
      <c r="D413" s="223">
        <v>1</v>
      </c>
      <c r="E413" s="223" t="s">
        <v>1317</v>
      </c>
      <c r="F413" s="224" t="s">
        <v>1430</v>
      </c>
      <c r="G413" s="224" t="s">
        <v>1433</v>
      </c>
    </row>
    <row r="414" spans="1:7" s="225" customFormat="1" x14ac:dyDescent="0.25">
      <c r="A414" s="219" t="s">
        <v>2018</v>
      </c>
      <c r="B414" s="220" t="s">
        <v>1031</v>
      </c>
      <c r="C414" s="221"/>
      <c r="D414" s="222"/>
      <c r="E414" s="223" t="s">
        <v>1583</v>
      </c>
      <c r="F414" s="224" t="s">
        <v>1492</v>
      </c>
      <c r="G414" s="224" t="s">
        <v>1366</v>
      </c>
    </row>
    <row r="415" spans="1:7" s="225" customFormat="1" x14ac:dyDescent="0.25">
      <c r="A415" s="219" t="s">
        <v>2019</v>
      </c>
      <c r="B415" s="226" t="s">
        <v>2020</v>
      </c>
      <c r="C415" s="224" t="s">
        <v>179</v>
      </c>
      <c r="D415" s="223">
        <v>240</v>
      </c>
      <c r="E415" s="223" t="s">
        <v>1911</v>
      </c>
      <c r="F415" s="224" t="s">
        <v>1492</v>
      </c>
      <c r="G415" s="224" t="s">
        <v>1510</v>
      </c>
    </row>
    <row r="416" spans="1:7" s="225" customFormat="1" x14ac:dyDescent="0.25">
      <c r="A416" s="219" t="s">
        <v>2021</v>
      </c>
      <c r="B416" s="226" t="s">
        <v>2022</v>
      </c>
      <c r="C416" s="224" t="s">
        <v>179</v>
      </c>
      <c r="D416" s="223">
        <v>122</v>
      </c>
      <c r="E416" s="223" t="s">
        <v>1901</v>
      </c>
      <c r="F416" s="224" t="s">
        <v>1807</v>
      </c>
      <c r="G416" s="224" t="s">
        <v>1276</v>
      </c>
    </row>
    <row r="417" spans="1:7" s="225" customFormat="1" x14ac:dyDescent="0.25">
      <c r="A417" s="219" t="s">
        <v>2023</v>
      </c>
      <c r="B417" s="226" t="s">
        <v>2024</v>
      </c>
      <c r="C417" s="224" t="s">
        <v>190</v>
      </c>
      <c r="D417" s="223">
        <v>50</v>
      </c>
      <c r="E417" s="223" t="s">
        <v>1476</v>
      </c>
      <c r="F417" s="224" t="s">
        <v>1747</v>
      </c>
      <c r="G417" s="224" t="s">
        <v>1276</v>
      </c>
    </row>
    <row r="418" spans="1:7" s="225" customFormat="1" x14ac:dyDescent="0.25">
      <c r="A418" s="219" t="s">
        <v>2025</v>
      </c>
      <c r="B418" s="226" t="s">
        <v>2026</v>
      </c>
      <c r="C418" s="224" t="s">
        <v>1812</v>
      </c>
      <c r="D418" s="223">
        <v>1</v>
      </c>
      <c r="E418" s="223" t="s">
        <v>1336</v>
      </c>
      <c r="F418" s="224" t="s">
        <v>1358</v>
      </c>
      <c r="G418" s="224" t="s">
        <v>1366</v>
      </c>
    </row>
    <row r="419" spans="1:7" s="225" customFormat="1" x14ac:dyDescent="0.25">
      <c r="A419" s="219" t="s">
        <v>2027</v>
      </c>
      <c r="B419" s="220" t="s">
        <v>1021</v>
      </c>
      <c r="C419" s="221"/>
      <c r="D419" s="222"/>
      <c r="E419" s="223" t="s">
        <v>2028</v>
      </c>
      <c r="F419" s="224" t="s">
        <v>1492</v>
      </c>
      <c r="G419" s="224" t="s">
        <v>1366</v>
      </c>
    </row>
    <row r="420" spans="1:7" s="225" customFormat="1" x14ac:dyDescent="0.25">
      <c r="A420" s="219" t="s">
        <v>2029</v>
      </c>
      <c r="B420" s="226" t="s">
        <v>2020</v>
      </c>
      <c r="C420" s="224" t="s">
        <v>179</v>
      </c>
      <c r="D420" s="223">
        <v>408</v>
      </c>
      <c r="E420" s="223" t="s">
        <v>1911</v>
      </c>
      <c r="F420" s="224" t="s">
        <v>1492</v>
      </c>
      <c r="G420" s="224" t="s">
        <v>1510</v>
      </c>
    </row>
    <row r="421" spans="1:7" s="225" customFormat="1" x14ac:dyDescent="0.25">
      <c r="A421" s="219" t="s">
        <v>2030</v>
      </c>
      <c r="B421" s="226" t="s">
        <v>2031</v>
      </c>
      <c r="C421" s="224" t="s">
        <v>1812</v>
      </c>
      <c r="D421" s="223">
        <v>1</v>
      </c>
      <c r="E421" s="223" t="s">
        <v>1305</v>
      </c>
      <c r="F421" s="224" t="s">
        <v>1573</v>
      </c>
      <c r="G421" s="224" t="s">
        <v>1577</v>
      </c>
    </row>
    <row r="422" spans="1:7" s="225" customFormat="1" x14ac:dyDescent="0.25">
      <c r="A422" s="219" t="s">
        <v>2032</v>
      </c>
      <c r="B422" s="226" t="s">
        <v>2022</v>
      </c>
      <c r="C422" s="224" t="s">
        <v>179</v>
      </c>
      <c r="D422" s="223">
        <v>98</v>
      </c>
      <c r="E422" s="223" t="s">
        <v>1901</v>
      </c>
      <c r="F422" s="224" t="s">
        <v>1807</v>
      </c>
      <c r="G422" s="224" t="s">
        <v>1276</v>
      </c>
    </row>
    <row r="423" spans="1:7" s="225" customFormat="1" x14ac:dyDescent="0.25">
      <c r="A423" s="219" t="s">
        <v>2033</v>
      </c>
      <c r="B423" s="226" t="s">
        <v>2034</v>
      </c>
      <c r="C423" s="224" t="s">
        <v>190</v>
      </c>
      <c r="D423" s="223">
        <v>48</v>
      </c>
      <c r="E423" s="223" t="s">
        <v>1476</v>
      </c>
      <c r="F423" s="224" t="s">
        <v>1747</v>
      </c>
      <c r="G423" s="224" t="s">
        <v>1276</v>
      </c>
    </row>
    <row r="424" spans="1:7" s="225" customFormat="1" x14ac:dyDescent="0.25">
      <c r="A424" s="219" t="s">
        <v>2035</v>
      </c>
      <c r="B424" s="226" t="s">
        <v>2026</v>
      </c>
      <c r="C424" s="224" t="s">
        <v>1812</v>
      </c>
      <c r="D424" s="223">
        <v>1</v>
      </c>
      <c r="E424" s="223" t="s">
        <v>1336</v>
      </c>
      <c r="F424" s="224" t="s">
        <v>1358</v>
      </c>
      <c r="G424" s="224" t="s">
        <v>1366</v>
      </c>
    </row>
    <row r="425" spans="1:7" s="225" customFormat="1" x14ac:dyDescent="0.25">
      <c r="A425" s="219" t="s">
        <v>2036</v>
      </c>
      <c r="B425" s="220" t="s">
        <v>984</v>
      </c>
      <c r="C425" s="221"/>
      <c r="D425" s="222"/>
      <c r="E425" s="223" t="s">
        <v>1911</v>
      </c>
      <c r="F425" s="224" t="s">
        <v>1426</v>
      </c>
      <c r="G425" s="224" t="s">
        <v>1392</v>
      </c>
    </row>
    <row r="426" spans="1:7" s="225" customFormat="1" x14ac:dyDescent="0.25">
      <c r="A426" s="219" t="s">
        <v>2037</v>
      </c>
      <c r="B426" s="226" t="s">
        <v>2038</v>
      </c>
      <c r="C426" s="224" t="s">
        <v>190</v>
      </c>
      <c r="D426" s="223">
        <v>64</v>
      </c>
      <c r="E426" s="223" t="s">
        <v>1299</v>
      </c>
      <c r="F426" s="224" t="s">
        <v>1388</v>
      </c>
      <c r="G426" s="224" t="s">
        <v>1418</v>
      </c>
    </row>
    <row r="427" spans="1:7" s="225" customFormat="1" x14ac:dyDescent="0.25">
      <c r="A427" s="219" t="s">
        <v>2039</v>
      </c>
      <c r="B427" s="226" t="s">
        <v>2040</v>
      </c>
      <c r="C427" s="224" t="s">
        <v>179</v>
      </c>
      <c r="D427" s="223">
        <v>475</v>
      </c>
      <c r="E427" s="223" t="s">
        <v>1927</v>
      </c>
      <c r="F427" s="224" t="s">
        <v>1426</v>
      </c>
      <c r="G427" s="224" t="s">
        <v>1995</v>
      </c>
    </row>
    <row r="428" spans="1:7" s="225" customFormat="1" x14ac:dyDescent="0.25">
      <c r="A428" s="219" t="s">
        <v>2041</v>
      </c>
      <c r="B428" s="226" t="s">
        <v>2024</v>
      </c>
      <c r="C428" s="224" t="s">
        <v>1812</v>
      </c>
      <c r="D428" s="223">
        <v>11</v>
      </c>
      <c r="E428" s="223" t="s">
        <v>1275</v>
      </c>
      <c r="F428" s="224" t="s">
        <v>1807</v>
      </c>
      <c r="G428" s="224" t="s">
        <v>1300</v>
      </c>
    </row>
    <row r="429" spans="1:7" s="225" customFormat="1" x14ac:dyDescent="0.25">
      <c r="A429" s="219" t="s">
        <v>2042</v>
      </c>
      <c r="B429" s="226" t="s">
        <v>2043</v>
      </c>
      <c r="C429" s="224" t="s">
        <v>190</v>
      </c>
      <c r="D429" s="223">
        <v>33</v>
      </c>
      <c r="E429" s="223" t="s">
        <v>1258</v>
      </c>
      <c r="F429" s="224" t="s">
        <v>1577</v>
      </c>
      <c r="G429" s="224" t="s">
        <v>1300</v>
      </c>
    </row>
    <row r="430" spans="1:7" s="225" customFormat="1" x14ac:dyDescent="0.25">
      <c r="A430" s="219" t="s">
        <v>2044</v>
      </c>
      <c r="B430" s="226" t="s">
        <v>2026</v>
      </c>
      <c r="C430" s="224" t="s">
        <v>1812</v>
      </c>
      <c r="D430" s="223">
        <v>1</v>
      </c>
      <c r="E430" s="223" t="s">
        <v>1317</v>
      </c>
      <c r="F430" s="224" t="s">
        <v>1300</v>
      </c>
      <c r="G430" s="224" t="s">
        <v>1392</v>
      </c>
    </row>
    <row r="431" spans="1:7" s="225" customFormat="1" x14ac:dyDescent="0.25">
      <c r="A431" s="219" t="s">
        <v>2045</v>
      </c>
      <c r="B431" s="220" t="s">
        <v>969</v>
      </c>
      <c r="C431" s="221"/>
      <c r="D431" s="222"/>
      <c r="E431" s="223" t="s">
        <v>2046</v>
      </c>
      <c r="F431" s="224" t="s">
        <v>1461</v>
      </c>
      <c r="G431" s="224" t="s">
        <v>1318</v>
      </c>
    </row>
    <row r="432" spans="1:7" s="225" customFormat="1" x14ac:dyDescent="0.25">
      <c r="A432" s="219" t="s">
        <v>2047</v>
      </c>
      <c r="B432" s="226" t="s">
        <v>2048</v>
      </c>
      <c r="C432" s="224" t="s">
        <v>179</v>
      </c>
      <c r="D432" s="223">
        <v>125</v>
      </c>
      <c r="E432" s="223" t="s">
        <v>2049</v>
      </c>
      <c r="F432" s="224" t="s">
        <v>1461</v>
      </c>
      <c r="G432" s="224" t="s">
        <v>1807</v>
      </c>
    </row>
    <row r="433" spans="1:7" s="225" customFormat="1" x14ac:dyDescent="0.25">
      <c r="A433" s="219" t="s">
        <v>2050</v>
      </c>
      <c r="B433" s="226" t="s">
        <v>2051</v>
      </c>
      <c r="C433" s="224" t="s">
        <v>1812</v>
      </c>
      <c r="D433" s="223">
        <v>2</v>
      </c>
      <c r="E433" s="223" t="s">
        <v>1375</v>
      </c>
      <c r="F433" s="224" t="s">
        <v>1297</v>
      </c>
      <c r="G433" s="224" t="s">
        <v>1576</v>
      </c>
    </row>
    <row r="434" spans="1:7" s="225" customFormat="1" x14ac:dyDescent="0.25">
      <c r="A434" s="219" t="s">
        <v>2052</v>
      </c>
      <c r="B434" s="220" t="s">
        <v>2053</v>
      </c>
      <c r="C434" s="221"/>
      <c r="D434" s="222"/>
      <c r="E434" s="223" t="s">
        <v>1356</v>
      </c>
      <c r="F434" s="224" t="s">
        <v>1276</v>
      </c>
      <c r="G434" s="224" t="s">
        <v>1318</v>
      </c>
    </row>
    <row r="435" spans="1:7" s="225" customFormat="1" x14ac:dyDescent="0.25">
      <c r="A435" s="219" t="s">
        <v>2054</v>
      </c>
      <c r="B435" s="226" t="s">
        <v>2055</v>
      </c>
      <c r="C435" s="224" t="s">
        <v>1812</v>
      </c>
      <c r="D435" s="223">
        <v>22</v>
      </c>
      <c r="E435" s="223" t="s">
        <v>1336</v>
      </c>
      <c r="F435" s="224" t="s">
        <v>1276</v>
      </c>
      <c r="G435" s="224" t="s">
        <v>1318</v>
      </c>
    </row>
    <row r="436" spans="1:7" s="225" customFormat="1" x14ac:dyDescent="0.25">
      <c r="A436" s="219" t="s">
        <v>2056</v>
      </c>
      <c r="B436" s="226" t="s">
        <v>2057</v>
      </c>
      <c r="C436" s="224" t="s">
        <v>1812</v>
      </c>
      <c r="D436" s="223">
        <v>12</v>
      </c>
      <c r="E436" s="223" t="s">
        <v>1336</v>
      </c>
      <c r="F436" s="224" t="s">
        <v>1276</v>
      </c>
      <c r="G436" s="224" t="s">
        <v>1318</v>
      </c>
    </row>
    <row r="437" spans="1:7" s="225" customFormat="1" x14ac:dyDescent="0.25">
      <c r="A437" s="219" t="s">
        <v>2058</v>
      </c>
      <c r="B437" s="226" t="s">
        <v>2059</v>
      </c>
      <c r="C437" s="224" t="s">
        <v>1812</v>
      </c>
      <c r="D437" s="223">
        <v>1</v>
      </c>
      <c r="E437" s="223" t="s">
        <v>1336</v>
      </c>
      <c r="F437" s="224" t="s">
        <v>1276</v>
      </c>
      <c r="G437" s="224" t="s">
        <v>1318</v>
      </c>
    </row>
    <row r="438" spans="1:7" s="225" customFormat="1" x14ac:dyDescent="0.25">
      <c r="A438" s="219" t="s">
        <v>2060</v>
      </c>
      <c r="B438" s="226" t="s">
        <v>2026</v>
      </c>
      <c r="C438" s="224" t="s">
        <v>1812</v>
      </c>
      <c r="D438" s="223">
        <v>1</v>
      </c>
      <c r="E438" s="223" t="s">
        <v>1317</v>
      </c>
      <c r="F438" s="224" t="s">
        <v>1271</v>
      </c>
      <c r="G438" s="224" t="s">
        <v>1318</v>
      </c>
    </row>
    <row r="439" spans="1:7" x14ac:dyDescent="0.25">
      <c r="A439" s="207" t="s">
        <v>2061</v>
      </c>
      <c r="B439" s="208" t="s">
        <v>2062</v>
      </c>
      <c r="C439" s="209"/>
      <c r="D439" s="210"/>
      <c r="E439" s="211" t="s">
        <v>1445</v>
      </c>
      <c r="F439" s="212" t="s">
        <v>1584</v>
      </c>
      <c r="G439" s="212" t="s">
        <v>1392</v>
      </c>
    </row>
    <row r="440" spans="1:7" x14ac:dyDescent="0.25">
      <c r="A440" s="207" t="s">
        <v>2063</v>
      </c>
      <c r="B440" s="213" t="s">
        <v>2064</v>
      </c>
      <c r="C440" s="212" t="s">
        <v>190</v>
      </c>
      <c r="D440" s="211">
        <v>8</v>
      </c>
      <c r="E440" s="211" t="s">
        <v>1331</v>
      </c>
      <c r="F440" s="212" t="s">
        <v>1388</v>
      </c>
      <c r="G440" s="212" t="s">
        <v>1577</v>
      </c>
    </row>
    <row r="441" spans="1:7" x14ac:dyDescent="0.25">
      <c r="A441" s="207" t="s">
        <v>2065</v>
      </c>
      <c r="B441" s="213" t="s">
        <v>2066</v>
      </c>
      <c r="C441" s="212" t="s">
        <v>190</v>
      </c>
      <c r="D441" s="211">
        <v>65</v>
      </c>
      <c r="E441" s="211" t="s">
        <v>1445</v>
      </c>
      <c r="F441" s="212" t="s">
        <v>1584</v>
      </c>
      <c r="G441" s="212" t="s">
        <v>1392</v>
      </c>
    </row>
    <row r="442" spans="1:7" x14ac:dyDescent="0.25">
      <c r="A442" s="207" t="s">
        <v>2067</v>
      </c>
      <c r="B442" s="213" t="s">
        <v>2068</v>
      </c>
      <c r="C442" s="212" t="s">
        <v>190</v>
      </c>
      <c r="D442" s="211">
        <v>4</v>
      </c>
      <c r="E442" s="211" t="s">
        <v>1258</v>
      </c>
      <c r="F442" s="212" t="s">
        <v>1263</v>
      </c>
      <c r="G442" s="212" t="s">
        <v>1577</v>
      </c>
    </row>
    <row r="443" spans="1:7" x14ac:dyDescent="0.25">
      <c r="A443" s="207" t="s">
        <v>2069</v>
      </c>
      <c r="B443" s="213" t="s">
        <v>2070</v>
      </c>
      <c r="C443" s="212" t="s">
        <v>190</v>
      </c>
      <c r="D443" s="211">
        <v>6</v>
      </c>
      <c r="E443" s="211" t="s">
        <v>1457</v>
      </c>
      <c r="F443" s="212" t="s">
        <v>1547</v>
      </c>
      <c r="G443" s="212" t="s">
        <v>1392</v>
      </c>
    </row>
    <row r="444" spans="1:7" x14ac:dyDescent="0.25">
      <c r="A444" s="207" t="s">
        <v>2071</v>
      </c>
      <c r="B444" s="208" t="s">
        <v>2072</v>
      </c>
      <c r="C444" s="209"/>
      <c r="D444" s="210"/>
      <c r="E444" s="211" t="s">
        <v>2073</v>
      </c>
      <c r="F444" s="212" t="s">
        <v>1448</v>
      </c>
      <c r="G444" s="212" t="s">
        <v>2074</v>
      </c>
    </row>
    <row r="445" spans="1:7" x14ac:dyDescent="0.25">
      <c r="A445" s="207" t="s">
        <v>2075</v>
      </c>
      <c r="B445" s="208" t="s">
        <v>2076</v>
      </c>
      <c r="C445" s="209"/>
      <c r="D445" s="210"/>
      <c r="E445" s="211" t="s">
        <v>2077</v>
      </c>
      <c r="F445" s="212" t="s">
        <v>1250</v>
      </c>
      <c r="G445" s="212" t="s">
        <v>1271</v>
      </c>
    </row>
    <row r="446" spans="1:7" x14ac:dyDescent="0.25">
      <c r="A446" s="207" t="s">
        <v>2078</v>
      </c>
      <c r="B446" s="208" t="s">
        <v>2079</v>
      </c>
      <c r="C446" s="209"/>
      <c r="D446" s="210"/>
      <c r="E446" s="211" t="s">
        <v>2080</v>
      </c>
      <c r="F446" s="212" t="s">
        <v>1435</v>
      </c>
      <c r="G446" s="212" t="s">
        <v>1276</v>
      </c>
    </row>
    <row r="447" spans="1:7" x14ac:dyDescent="0.25">
      <c r="A447" s="207" t="s">
        <v>2081</v>
      </c>
      <c r="B447" s="213" t="s">
        <v>2082</v>
      </c>
      <c r="C447" s="212" t="s">
        <v>179</v>
      </c>
      <c r="D447" s="211">
        <v>1515</v>
      </c>
      <c r="E447" s="211" t="s">
        <v>2083</v>
      </c>
      <c r="F447" s="212" t="s">
        <v>1435</v>
      </c>
      <c r="G447" s="212" t="s">
        <v>1726</v>
      </c>
    </row>
    <row r="448" spans="1:7" x14ac:dyDescent="0.25">
      <c r="A448" s="207" t="s">
        <v>2084</v>
      </c>
      <c r="B448" s="213" t="s">
        <v>2085</v>
      </c>
      <c r="C448" s="212" t="s">
        <v>190</v>
      </c>
      <c r="D448" s="211">
        <v>1</v>
      </c>
      <c r="E448" s="211" t="s">
        <v>1255</v>
      </c>
      <c r="F448" s="212" t="s">
        <v>1407</v>
      </c>
      <c r="G448" s="212" t="s">
        <v>1407</v>
      </c>
    </row>
    <row r="449" spans="1:7" x14ac:dyDescent="0.25">
      <c r="A449" s="207" t="s">
        <v>2086</v>
      </c>
      <c r="B449" s="213" t="s">
        <v>1908</v>
      </c>
      <c r="C449" s="212" t="s">
        <v>190</v>
      </c>
      <c r="D449" s="211">
        <v>1</v>
      </c>
      <c r="E449" s="211" t="s">
        <v>1639</v>
      </c>
      <c r="F449" s="212" t="s">
        <v>1386</v>
      </c>
      <c r="G449" s="212" t="s">
        <v>1379</v>
      </c>
    </row>
    <row r="450" spans="1:7" x14ac:dyDescent="0.25">
      <c r="A450" s="207" t="s">
        <v>2087</v>
      </c>
      <c r="B450" s="213" t="s">
        <v>272</v>
      </c>
      <c r="C450" s="212" t="s">
        <v>1812</v>
      </c>
      <c r="D450" s="211">
        <v>1</v>
      </c>
      <c r="E450" s="211" t="s">
        <v>1275</v>
      </c>
      <c r="F450" s="212" t="s">
        <v>1300</v>
      </c>
      <c r="G450" s="212" t="s">
        <v>1276</v>
      </c>
    </row>
    <row r="451" spans="1:7" x14ac:dyDescent="0.25">
      <c r="A451" s="207" t="s">
        <v>2088</v>
      </c>
      <c r="B451" s="208" t="s">
        <v>2089</v>
      </c>
      <c r="C451" s="209"/>
      <c r="D451" s="210"/>
      <c r="E451" s="211" t="s">
        <v>1911</v>
      </c>
      <c r="F451" s="212" t="s">
        <v>1297</v>
      </c>
      <c r="G451" s="212" t="s">
        <v>1271</v>
      </c>
    </row>
    <row r="452" spans="1:7" x14ac:dyDescent="0.25">
      <c r="A452" s="207" t="s">
        <v>2090</v>
      </c>
      <c r="B452" s="213" t="s">
        <v>2082</v>
      </c>
      <c r="C452" s="212" t="s">
        <v>179</v>
      </c>
      <c r="D452" s="211">
        <v>290</v>
      </c>
      <c r="E452" s="211" t="s">
        <v>1331</v>
      </c>
      <c r="F452" s="212" t="s">
        <v>1576</v>
      </c>
      <c r="G452" s="212" t="s">
        <v>1271</v>
      </c>
    </row>
    <row r="453" spans="1:7" x14ac:dyDescent="0.25">
      <c r="A453" s="207" t="s">
        <v>2091</v>
      </c>
      <c r="B453" s="213" t="s">
        <v>2085</v>
      </c>
      <c r="C453" s="212" t="s">
        <v>190</v>
      </c>
      <c r="D453" s="211">
        <v>1</v>
      </c>
      <c r="E453" s="211" t="s">
        <v>1255</v>
      </c>
      <c r="F453" s="212" t="s">
        <v>1297</v>
      </c>
      <c r="G453" s="212" t="s">
        <v>1297</v>
      </c>
    </row>
    <row r="454" spans="1:7" x14ac:dyDescent="0.25">
      <c r="A454" s="207" t="s">
        <v>2092</v>
      </c>
      <c r="B454" s="213" t="s">
        <v>1908</v>
      </c>
      <c r="C454" s="212" t="s">
        <v>190</v>
      </c>
      <c r="D454" s="211">
        <v>1</v>
      </c>
      <c r="E454" s="211" t="s">
        <v>1331</v>
      </c>
      <c r="F454" s="212" t="s">
        <v>1576</v>
      </c>
      <c r="G454" s="212" t="s">
        <v>1271</v>
      </c>
    </row>
    <row r="455" spans="1:7" x14ac:dyDescent="0.25">
      <c r="A455" s="207" t="s">
        <v>2093</v>
      </c>
      <c r="B455" s="213" t="s">
        <v>272</v>
      </c>
      <c r="C455" s="212" t="s">
        <v>1812</v>
      </c>
      <c r="D455" s="211">
        <v>1</v>
      </c>
      <c r="E455" s="211" t="s">
        <v>1275</v>
      </c>
      <c r="F455" s="212" t="s">
        <v>1300</v>
      </c>
      <c r="G455" s="212" t="s">
        <v>1366</v>
      </c>
    </row>
    <row r="456" spans="1:7" x14ac:dyDescent="0.25">
      <c r="A456" s="207" t="s">
        <v>2094</v>
      </c>
      <c r="B456" s="208" t="s">
        <v>2095</v>
      </c>
      <c r="C456" s="209"/>
      <c r="D456" s="210"/>
      <c r="E456" s="211" t="s">
        <v>1560</v>
      </c>
      <c r="F456" s="212" t="s">
        <v>1250</v>
      </c>
      <c r="G456" s="212" t="s">
        <v>1366</v>
      </c>
    </row>
    <row r="457" spans="1:7" x14ac:dyDescent="0.25">
      <c r="A457" s="207" t="s">
        <v>2096</v>
      </c>
      <c r="B457" s="208" t="s">
        <v>2085</v>
      </c>
      <c r="C457" s="209"/>
      <c r="D457" s="210"/>
      <c r="E457" s="211" t="s">
        <v>1751</v>
      </c>
      <c r="F457" s="212" t="s">
        <v>1250</v>
      </c>
      <c r="G457" s="212" t="s">
        <v>1344</v>
      </c>
    </row>
    <row r="458" spans="1:7" x14ac:dyDescent="0.25">
      <c r="A458" s="207" t="s">
        <v>2097</v>
      </c>
      <c r="B458" s="208" t="s">
        <v>1908</v>
      </c>
      <c r="C458" s="209"/>
      <c r="D458" s="210"/>
      <c r="E458" s="211" t="s">
        <v>1343</v>
      </c>
      <c r="F458" s="212" t="s">
        <v>1297</v>
      </c>
      <c r="G458" s="212" t="s">
        <v>1366</v>
      </c>
    </row>
    <row r="459" spans="1:7" x14ac:dyDescent="0.25">
      <c r="A459" s="207" t="s">
        <v>2098</v>
      </c>
      <c r="B459" s="208" t="s">
        <v>2099</v>
      </c>
      <c r="C459" s="209"/>
      <c r="D459" s="210"/>
      <c r="E459" s="211" t="s">
        <v>1375</v>
      </c>
      <c r="F459" s="212" t="s">
        <v>1418</v>
      </c>
      <c r="G459" s="212" t="s">
        <v>1576</v>
      </c>
    </row>
    <row r="460" spans="1:7" x14ac:dyDescent="0.25">
      <c r="A460" s="207" t="s">
        <v>2100</v>
      </c>
      <c r="B460" s="213" t="s">
        <v>272</v>
      </c>
      <c r="C460" s="212" t="s">
        <v>1812</v>
      </c>
      <c r="D460" s="211">
        <v>1</v>
      </c>
      <c r="E460" s="211" t="s">
        <v>1312</v>
      </c>
      <c r="F460" s="212" t="s">
        <v>1547</v>
      </c>
      <c r="G460" s="212" t="s">
        <v>1747</v>
      </c>
    </row>
    <row r="461" spans="1:7" x14ac:dyDescent="0.25">
      <c r="A461" s="207" t="s">
        <v>2101</v>
      </c>
      <c r="B461" s="208" t="s">
        <v>2102</v>
      </c>
      <c r="C461" s="209"/>
      <c r="D461" s="210"/>
      <c r="E461" s="211" t="s">
        <v>1275</v>
      </c>
      <c r="F461" s="212" t="s">
        <v>1379</v>
      </c>
      <c r="G461" s="212" t="s">
        <v>1271</v>
      </c>
    </row>
    <row r="462" spans="1:7" x14ac:dyDescent="0.25">
      <c r="A462" s="207" t="s">
        <v>2103</v>
      </c>
      <c r="B462" s="213" t="s">
        <v>2104</v>
      </c>
      <c r="C462" s="212" t="s">
        <v>179</v>
      </c>
      <c r="D462" s="211">
        <v>3820</v>
      </c>
      <c r="E462" s="211" t="s">
        <v>1275</v>
      </c>
      <c r="F462" s="212" t="s">
        <v>1379</v>
      </c>
      <c r="G462" s="212" t="s">
        <v>1271</v>
      </c>
    </row>
    <row r="463" spans="1:7" x14ac:dyDescent="0.25">
      <c r="A463" s="207" t="s">
        <v>2105</v>
      </c>
      <c r="B463" s="213" t="s">
        <v>2106</v>
      </c>
      <c r="C463" s="212" t="s">
        <v>1812</v>
      </c>
      <c r="D463" s="211">
        <v>1</v>
      </c>
      <c r="E463" s="211" t="s">
        <v>1275</v>
      </c>
      <c r="F463" s="212" t="s">
        <v>1379</v>
      </c>
      <c r="G463" s="212" t="s">
        <v>1271</v>
      </c>
    </row>
    <row r="464" spans="1:7" x14ac:dyDescent="0.25">
      <c r="A464" s="207" t="s">
        <v>2107</v>
      </c>
      <c r="B464" s="208" t="s">
        <v>2108</v>
      </c>
      <c r="C464" s="209"/>
      <c r="D464" s="210"/>
      <c r="E464" s="211" t="s">
        <v>2109</v>
      </c>
      <c r="F464" s="212" t="s">
        <v>1250</v>
      </c>
      <c r="G464" s="212" t="s">
        <v>2074</v>
      </c>
    </row>
    <row r="465" spans="1:7" x14ac:dyDescent="0.25">
      <c r="A465" s="207" t="s">
        <v>2110</v>
      </c>
      <c r="B465" s="208" t="s">
        <v>2085</v>
      </c>
      <c r="C465" s="209"/>
      <c r="D465" s="210"/>
      <c r="E465" s="211" t="s">
        <v>1611</v>
      </c>
      <c r="F465" s="212" t="s">
        <v>1250</v>
      </c>
      <c r="G465" s="212" t="s">
        <v>1418</v>
      </c>
    </row>
    <row r="466" spans="1:7" x14ac:dyDescent="0.25">
      <c r="A466" s="207" t="s">
        <v>2111</v>
      </c>
      <c r="B466" s="208" t="s">
        <v>1908</v>
      </c>
      <c r="C466" s="209"/>
      <c r="D466" s="210"/>
      <c r="E466" s="211" t="s">
        <v>1611</v>
      </c>
      <c r="F466" s="212" t="s">
        <v>1995</v>
      </c>
      <c r="G466" s="212" t="s">
        <v>2074</v>
      </c>
    </row>
    <row r="467" spans="1:7" x14ac:dyDescent="0.25">
      <c r="A467" s="207" t="s">
        <v>2112</v>
      </c>
      <c r="B467" s="213" t="s">
        <v>2113</v>
      </c>
      <c r="C467" s="212" t="s">
        <v>1812</v>
      </c>
      <c r="D467" s="211">
        <v>1</v>
      </c>
      <c r="E467" s="211" t="s">
        <v>1451</v>
      </c>
      <c r="F467" s="212" t="s">
        <v>1995</v>
      </c>
      <c r="G467" s="212" t="s">
        <v>1294</v>
      </c>
    </row>
    <row r="468" spans="1:7" x14ac:dyDescent="0.25">
      <c r="A468" s="207" t="s">
        <v>2114</v>
      </c>
      <c r="B468" s="213" t="s">
        <v>2115</v>
      </c>
      <c r="C468" s="212" t="s">
        <v>1812</v>
      </c>
      <c r="D468" s="211">
        <v>1</v>
      </c>
      <c r="E468" s="211" t="s">
        <v>1451</v>
      </c>
      <c r="F468" s="212" t="s">
        <v>1995</v>
      </c>
      <c r="G468" s="212" t="s">
        <v>1294</v>
      </c>
    </row>
    <row r="469" spans="1:7" x14ac:dyDescent="0.25">
      <c r="A469" s="207" t="s">
        <v>2116</v>
      </c>
      <c r="B469" s="213" t="s">
        <v>2117</v>
      </c>
      <c r="C469" s="212" t="s">
        <v>1812</v>
      </c>
      <c r="D469" s="211">
        <v>1</v>
      </c>
      <c r="E469" s="211" t="s">
        <v>1451</v>
      </c>
      <c r="F469" s="212" t="s">
        <v>1995</v>
      </c>
      <c r="G469" s="212" t="s">
        <v>1294</v>
      </c>
    </row>
    <row r="470" spans="1:7" x14ac:dyDescent="0.25">
      <c r="A470" s="207" t="s">
        <v>2118</v>
      </c>
      <c r="B470" s="213" t="s">
        <v>2119</v>
      </c>
      <c r="C470" s="212" t="s">
        <v>1812</v>
      </c>
      <c r="D470" s="211">
        <v>1</v>
      </c>
      <c r="E470" s="211" t="s">
        <v>1451</v>
      </c>
      <c r="F470" s="212" t="s">
        <v>1995</v>
      </c>
      <c r="G470" s="212" t="s">
        <v>1294</v>
      </c>
    </row>
    <row r="471" spans="1:7" x14ac:dyDescent="0.25">
      <c r="A471" s="207" t="s">
        <v>2120</v>
      </c>
      <c r="B471" s="213" t="s">
        <v>2121</v>
      </c>
      <c r="C471" s="212" t="s">
        <v>1812</v>
      </c>
      <c r="D471" s="211">
        <v>1</v>
      </c>
      <c r="E471" s="211" t="s">
        <v>1451</v>
      </c>
      <c r="F471" s="212" t="s">
        <v>1995</v>
      </c>
      <c r="G471" s="212" t="s">
        <v>1294</v>
      </c>
    </row>
    <row r="472" spans="1:7" x14ac:dyDescent="0.25">
      <c r="A472" s="207" t="s">
        <v>2122</v>
      </c>
      <c r="B472" s="213" t="s">
        <v>2123</v>
      </c>
      <c r="C472" s="212" t="s">
        <v>1812</v>
      </c>
      <c r="D472" s="211">
        <v>1</v>
      </c>
      <c r="E472" s="211" t="s">
        <v>1451</v>
      </c>
      <c r="F472" s="212" t="s">
        <v>1995</v>
      </c>
      <c r="G472" s="212" t="s">
        <v>1294</v>
      </c>
    </row>
    <row r="473" spans="1:7" x14ac:dyDescent="0.25">
      <c r="A473" s="207" t="s">
        <v>2124</v>
      </c>
      <c r="B473" s="213" t="s">
        <v>2125</v>
      </c>
      <c r="C473" s="212" t="s">
        <v>1812</v>
      </c>
      <c r="D473" s="211">
        <v>1</v>
      </c>
      <c r="E473" s="211" t="s">
        <v>1451</v>
      </c>
      <c r="F473" s="212" t="s">
        <v>1995</v>
      </c>
      <c r="G473" s="212" t="s">
        <v>1294</v>
      </c>
    </row>
    <row r="474" spans="1:7" x14ac:dyDescent="0.25">
      <c r="A474" s="207" t="s">
        <v>2126</v>
      </c>
      <c r="B474" s="213" t="s">
        <v>2127</v>
      </c>
      <c r="C474" s="212" t="s">
        <v>1812</v>
      </c>
      <c r="D474" s="211">
        <v>2</v>
      </c>
      <c r="E474" s="211" t="s">
        <v>1336</v>
      </c>
      <c r="F474" s="212" t="s">
        <v>1377</v>
      </c>
      <c r="G474" s="212" t="s">
        <v>2128</v>
      </c>
    </row>
    <row r="475" spans="1:7" x14ac:dyDescent="0.25">
      <c r="A475" s="207" t="s">
        <v>2129</v>
      </c>
      <c r="B475" s="213" t="s">
        <v>2130</v>
      </c>
      <c r="C475" s="212" t="s">
        <v>1812</v>
      </c>
      <c r="D475" s="211">
        <v>2</v>
      </c>
      <c r="E475" s="211" t="s">
        <v>1336</v>
      </c>
      <c r="F475" s="212" t="s">
        <v>1377</v>
      </c>
      <c r="G475" s="212" t="s">
        <v>2074</v>
      </c>
    </row>
    <row r="476" spans="1:7" x14ac:dyDescent="0.25">
      <c r="A476" s="207" t="s">
        <v>2131</v>
      </c>
      <c r="B476" s="213" t="s">
        <v>2132</v>
      </c>
      <c r="C476" s="212" t="s">
        <v>1812</v>
      </c>
      <c r="D476" s="211">
        <v>2</v>
      </c>
      <c r="E476" s="211" t="s">
        <v>1336</v>
      </c>
      <c r="F476" s="212" t="s">
        <v>1377</v>
      </c>
      <c r="G476" s="212" t="s">
        <v>2074</v>
      </c>
    </row>
    <row r="477" spans="1:7" x14ac:dyDescent="0.25">
      <c r="A477" s="207" t="s">
        <v>2133</v>
      </c>
      <c r="B477" s="213" t="s">
        <v>2134</v>
      </c>
      <c r="C477" s="212" t="s">
        <v>1812</v>
      </c>
      <c r="D477" s="211">
        <v>2</v>
      </c>
      <c r="E477" s="211" t="s">
        <v>1336</v>
      </c>
      <c r="F477" s="212" t="s">
        <v>1377</v>
      </c>
      <c r="G477" s="212" t="s">
        <v>2074</v>
      </c>
    </row>
    <row r="478" spans="1:7" x14ac:dyDescent="0.25">
      <c r="A478" s="207" t="s">
        <v>2135</v>
      </c>
      <c r="B478" s="213" t="s">
        <v>2136</v>
      </c>
      <c r="C478" s="212" t="s">
        <v>1812</v>
      </c>
      <c r="D478" s="211">
        <v>2</v>
      </c>
      <c r="E478" s="211" t="s">
        <v>1336</v>
      </c>
      <c r="F478" s="212" t="s">
        <v>1377</v>
      </c>
      <c r="G478" s="212" t="s">
        <v>2074</v>
      </c>
    </row>
    <row r="479" spans="1:7" x14ac:dyDescent="0.25">
      <c r="A479" s="207" t="s">
        <v>2137</v>
      </c>
      <c r="B479" s="213" t="s">
        <v>2138</v>
      </c>
      <c r="C479" s="212" t="s">
        <v>1812</v>
      </c>
      <c r="D479" s="211">
        <v>2</v>
      </c>
      <c r="E479" s="211" t="s">
        <v>1336</v>
      </c>
      <c r="F479" s="212" t="s">
        <v>1377</v>
      </c>
      <c r="G479" s="212" t="s">
        <v>2074</v>
      </c>
    </row>
    <row r="480" spans="1:7" x14ac:dyDescent="0.25">
      <c r="A480" s="207" t="s">
        <v>2139</v>
      </c>
      <c r="B480" s="213" t="s">
        <v>2140</v>
      </c>
      <c r="C480" s="212" t="s">
        <v>1812</v>
      </c>
      <c r="D480" s="211">
        <v>2</v>
      </c>
      <c r="E480" s="211" t="s">
        <v>1336</v>
      </c>
      <c r="F480" s="212" t="s">
        <v>1377</v>
      </c>
      <c r="G480" s="212" t="s">
        <v>2074</v>
      </c>
    </row>
    <row r="481" spans="1:7" x14ac:dyDescent="0.25">
      <c r="A481" s="207" t="s">
        <v>2141</v>
      </c>
      <c r="B481" s="213" t="s">
        <v>2142</v>
      </c>
      <c r="C481" s="212" t="s">
        <v>1812</v>
      </c>
      <c r="D481" s="211">
        <v>2</v>
      </c>
      <c r="E481" s="211" t="s">
        <v>1336</v>
      </c>
      <c r="F481" s="212" t="s">
        <v>1377</v>
      </c>
      <c r="G481" s="212" t="s">
        <v>2128</v>
      </c>
    </row>
    <row r="482" spans="1:7" x14ac:dyDescent="0.25">
      <c r="A482" s="207" t="s">
        <v>2143</v>
      </c>
      <c r="B482" s="213" t="s">
        <v>2144</v>
      </c>
      <c r="C482" s="212" t="s">
        <v>179</v>
      </c>
      <c r="D482" s="211">
        <v>14210</v>
      </c>
      <c r="E482" s="211" t="s">
        <v>1375</v>
      </c>
      <c r="F482" s="212" t="s">
        <v>1995</v>
      </c>
      <c r="G482" s="212" t="s">
        <v>1319</v>
      </c>
    </row>
    <row r="483" spans="1:7" x14ac:dyDescent="0.25">
      <c r="A483" s="207" t="s">
        <v>2145</v>
      </c>
      <c r="B483" s="208" t="s">
        <v>2146</v>
      </c>
      <c r="C483" s="209"/>
      <c r="D483" s="210"/>
      <c r="E483" s="211" t="s">
        <v>1356</v>
      </c>
      <c r="F483" s="212" t="s">
        <v>1747</v>
      </c>
      <c r="G483" s="212" t="s">
        <v>1301</v>
      </c>
    </row>
    <row r="484" spans="1:7" x14ac:dyDescent="0.25">
      <c r="A484" s="207" t="s">
        <v>2147</v>
      </c>
      <c r="B484" s="213" t="s">
        <v>2104</v>
      </c>
      <c r="C484" s="212" t="s">
        <v>179</v>
      </c>
      <c r="D484" s="211">
        <v>8450</v>
      </c>
      <c r="E484" s="211" t="s">
        <v>1356</v>
      </c>
      <c r="F484" s="212" t="s">
        <v>1747</v>
      </c>
      <c r="G484" s="212" t="s">
        <v>1301</v>
      </c>
    </row>
    <row r="485" spans="1:7" x14ac:dyDescent="0.25">
      <c r="A485" s="207" t="s">
        <v>2148</v>
      </c>
      <c r="B485" s="213" t="s">
        <v>2106</v>
      </c>
      <c r="C485" s="212" t="s">
        <v>1812</v>
      </c>
      <c r="D485" s="211">
        <v>3</v>
      </c>
      <c r="E485" s="211" t="s">
        <v>1356</v>
      </c>
      <c r="F485" s="212" t="s">
        <v>1747</v>
      </c>
      <c r="G485" s="212" t="s">
        <v>1301</v>
      </c>
    </row>
    <row r="486" spans="1:7" x14ac:dyDescent="0.25">
      <c r="A486" s="207" t="s">
        <v>2149</v>
      </c>
      <c r="B486" s="208" t="s">
        <v>2150</v>
      </c>
      <c r="C486" s="209"/>
      <c r="D486" s="210"/>
      <c r="E486" s="211" t="s">
        <v>1293</v>
      </c>
      <c r="F486" s="212" t="s">
        <v>1492</v>
      </c>
      <c r="G486" s="212" t="s">
        <v>1323</v>
      </c>
    </row>
    <row r="487" spans="1:7" x14ac:dyDescent="0.25">
      <c r="A487" s="207" t="s">
        <v>2151</v>
      </c>
      <c r="B487" s="208" t="s">
        <v>2079</v>
      </c>
      <c r="C487" s="209"/>
      <c r="D487" s="210"/>
      <c r="E487" s="211" t="s">
        <v>1293</v>
      </c>
      <c r="F487" s="212" t="s">
        <v>1492</v>
      </c>
      <c r="G487" s="212" t="s">
        <v>1323</v>
      </c>
    </row>
    <row r="488" spans="1:7" x14ac:dyDescent="0.25">
      <c r="A488" s="207" t="s">
        <v>2152</v>
      </c>
      <c r="B488" s="213" t="s">
        <v>2085</v>
      </c>
      <c r="C488" s="212" t="s">
        <v>190</v>
      </c>
      <c r="D488" s="211">
        <v>80</v>
      </c>
      <c r="E488" s="211" t="s">
        <v>1255</v>
      </c>
      <c r="F488" s="212" t="s">
        <v>1412</v>
      </c>
      <c r="G488" s="212" t="s">
        <v>1412</v>
      </c>
    </row>
    <row r="489" spans="1:7" x14ac:dyDescent="0.25">
      <c r="A489" s="207" t="s">
        <v>2153</v>
      </c>
      <c r="B489" s="213" t="s">
        <v>2082</v>
      </c>
      <c r="C489" s="212" t="s">
        <v>179</v>
      </c>
      <c r="D489" s="211">
        <v>3390</v>
      </c>
      <c r="E489" s="211" t="s">
        <v>1639</v>
      </c>
      <c r="F489" s="212" t="s">
        <v>1492</v>
      </c>
      <c r="G489" s="212" t="s">
        <v>1747</v>
      </c>
    </row>
    <row r="490" spans="1:7" x14ac:dyDescent="0.25">
      <c r="A490" s="207" t="s">
        <v>2154</v>
      </c>
      <c r="B490" s="213" t="s">
        <v>1908</v>
      </c>
      <c r="C490" s="212" t="s">
        <v>190</v>
      </c>
      <c r="D490" s="211">
        <v>80</v>
      </c>
      <c r="E490" s="211" t="s">
        <v>1540</v>
      </c>
      <c r="F490" s="212" t="s">
        <v>1421</v>
      </c>
      <c r="G490" s="212" t="s">
        <v>1363</v>
      </c>
    </row>
    <row r="491" spans="1:7" x14ac:dyDescent="0.25">
      <c r="A491" s="207" t="s">
        <v>2155</v>
      </c>
      <c r="B491" s="213" t="s">
        <v>272</v>
      </c>
      <c r="C491" s="212" t="s">
        <v>1812</v>
      </c>
      <c r="D491" s="211">
        <v>1</v>
      </c>
      <c r="E491" s="211" t="s">
        <v>1266</v>
      </c>
      <c r="F491" s="212" t="s">
        <v>1392</v>
      </c>
      <c r="G491" s="212" t="s">
        <v>1323</v>
      </c>
    </row>
    <row r="492" spans="1:7" x14ac:dyDescent="0.25">
      <c r="A492" s="207" t="s">
        <v>2156</v>
      </c>
      <c r="B492" s="208" t="s">
        <v>2089</v>
      </c>
      <c r="C492" s="209"/>
      <c r="D492" s="210"/>
      <c r="E492" s="211" t="s">
        <v>1503</v>
      </c>
      <c r="F492" s="212" t="s">
        <v>1492</v>
      </c>
      <c r="G492" s="212" t="s">
        <v>1271</v>
      </c>
    </row>
    <row r="493" spans="1:7" x14ac:dyDescent="0.25">
      <c r="A493" s="207" t="s">
        <v>2157</v>
      </c>
      <c r="B493" s="213" t="s">
        <v>2085</v>
      </c>
      <c r="C493" s="212" t="s">
        <v>190</v>
      </c>
      <c r="D493" s="211">
        <v>54</v>
      </c>
      <c r="E493" s="211" t="s">
        <v>1255</v>
      </c>
      <c r="F493" s="212" t="s">
        <v>1412</v>
      </c>
      <c r="G493" s="212" t="s">
        <v>1412</v>
      </c>
    </row>
    <row r="494" spans="1:7" x14ac:dyDescent="0.25">
      <c r="A494" s="207" t="s">
        <v>2158</v>
      </c>
      <c r="B494" s="213" t="s">
        <v>2082</v>
      </c>
      <c r="C494" s="212" t="s">
        <v>179</v>
      </c>
      <c r="D494" s="211">
        <v>2800</v>
      </c>
      <c r="E494" s="211" t="s">
        <v>1639</v>
      </c>
      <c r="F494" s="212" t="s">
        <v>1492</v>
      </c>
      <c r="G494" s="212" t="s">
        <v>1747</v>
      </c>
    </row>
    <row r="495" spans="1:7" x14ac:dyDescent="0.25">
      <c r="A495" s="207" t="s">
        <v>2159</v>
      </c>
      <c r="B495" s="213" t="s">
        <v>1908</v>
      </c>
      <c r="C495" s="212" t="s">
        <v>190</v>
      </c>
      <c r="D495" s="211">
        <v>54</v>
      </c>
      <c r="E495" s="211" t="s">
        <v>1751</v>
      </c>
      <c r="F495" s="212" t="s">
        <v>1397</v>
      </c>
      <c r="G495" s="212" t="s">
        <v>1271</v>
      </c>
    </row>
    <row r="496" spans="1:7" x14ac:dyDescent="0.25">
      <c r="A496" s="207" t="s">
        <v>2160</v>
      </c>
      <c r="B496" s="213" t="s">
        <v>272</v>
      </c>
      <c r="C496" s="212" t="s">
        <v>1812</v>
      </c>
      <c r="D496" s="211">
        <v>1</v>
      </c>
      <c r="E496" s="211" t="s">
        <v>1266</v>
      </c>
      <c r="F496" s="212" t="s">
        <v>1357</v>
      </c>
      <c r="G496" s="212" t="s">
        <v>1271</v>
      </c>
    </row>
    <row r="497" spans="1:7" x14ac:dyDescent="0.25">
      <c r="A497" s="207" t="s">
        <v>2161</v>
      </c>
      <c r="B497" s="208" t="s">
        <v>2095</v>
      </c>
      <c r="C497" s="209"/>
      <c r="D497" s="210"/>
      <c r="E497" s="211" t="s">
        <v>1911</v>
      </c>
      <c r="F497" s="212" t="s">
        <v>1418</v>
      </c>
      <c r="G497" s="212" t="s">
        <v>1472</v>
      </c>
    </row>
    <row r="498" spans="1:7" x14ac:dyDescent="0.25">
      <c r="A498" s="207" t="s">
        <v>2162</v>
      </c>
      <c r="B498" s="213" t="s">
        <v>2085</v>
      </c>
      <c r="C498" s="212" t="s">
        <v>190</v>
      </c>
      <c r="D498" s="211">
        <v>135</v>
      </c>
      <c r="E498" s="211" t="s">
        <v>1255</v>
      </c>
      <c r="F498" s="212" t="s">
        <v>1418</v>
      </c>
      <c r="G498" s="212" t="s">
        <v>1418</v>
      </c>
    </row>
    <row r="499" spans="1:7" x14ac:dyDescent="0.25">
      <c r="A499" s="207" t="s">
        <v>2163</v>
      </c>
      <c r="B499" s="213" t="s">
        <v>2082</v>
      </c>
      <c r="C499" s="212" t="s">
        <v>1812</v>
      </c>
      <c r="D499" s="211">
        <v>6190</v>
      </c>
      <c r="E499" s="211" t="s">
        <v>1375</v>
      </c>
      <c r="F499" s="212" t="s">
        <v>1576</v>
      </c>
      <c r="G499" s="212" t="s">
        <v>1392</v>
      </c>
    </row>
    <row r="500" spans="1:7" x14ac:dyDescent="0.25">
      <c r="A500" s="207" t="s">
        <v>2164</v>
      </c>
      <c r="B500" s="213" t="s">
        <v>1908</v>
      </c>
      <c r="C500" s="212" t="s">
        <v>190</v>
      </c>
      <c r="D500" s="211">
        <v>135</v>
      </c>
      <c r="E500" s="211" t="s">
        <v>1375</v>
      </c>
      <c r="F500" s="212" t="s">
        <v>1807</v>
      </c>
      <c r="G500" s="212" t="s">
        <v>1366</v>
      </c>
    </row>
    <row r="501" spans="1:7" x14ac:dyDescent="0.25">
      <c r="A501" s="207" t="s">
        <v>2165</v>
      </c>
      <c r="B501" s="213" t="s">
        <v>272</v>
      </c>
      <c r="C501" s="212" t="s">
        <v>1812</v>
      </c>
      <c r="D501" s="211">
        <v>1</v>
      </c>
      <c r="E501" s="211" t="s">
        <v>1901</v>
      </c>
      <c r="F501" s="212" t="s">
        <v>1357</v>
      </c>
      <c r="G501" s="212" t="s">
        <v>1472</v>
      </c>
    </row>
    <row r="502" spans="1:7" x14ac:dyDescent="0.25">
      <c r="A502" s="207" t="s">
        <v>2166</v>
      </c>
      <c r="B502" s="208" t="s">
        <v>2167</v>
      </c>
      <c r="C502" s="209"/>
      <c r="D502" s="210"/>
      <c r="E502" s="211" t="s">
        <v>1713</v>
      </c>
      <c r="F502" s="212" t="s">
        <v>1492</v>
      </c>
      <c r="G502" s="212" t="s">
        <v>1251</v>
      </c>
    </row>
    <row r="503" spans="1:7" x14ac:dyDescent="0.25">
      <c r="A503" s="207" t="s">
        <v>2168</v>
      </c>
      <c r="B503" s="208" t="s">
        <v>2079</v>
      </c>
      <c r="C503" s="209"/>
      <c r="D503" s="210"/>
      <c r="E503" s="211" t="s">
        <v>2169</v>
      </c>
      <c r="F503" s="212" t="s">
        <v>1492</v>
      </c>
      <c r="G503" s="212" t="s">
        <v>1472</v>
      </c>
    </row>
    <row r="504" spans="1:7" x14ac:dyDescent="0.25">
      <c r="A504" s="207" t="s">
        <v>2170</v>
      </c>
      <c r="B504" s="213" t="s">
        <v>2085</v>
      </c>
      <c r="C504" s="212" t="s">
        <v>190</v>
      </c>
      <c r="D504" s="211">
        <v>20</v>
      </c>
      <c r="E504" s="211" t="s">
        <v>1255</v>
      </c>
      <c r="F504" s="212" t="s">
        <v>1418</v>
      </c>
      <c r="G504" s="212" t="s">
        <v>1418</v>
      </c>
    </row>
    <row r="505" spans="1:7" x14ac:dyDescent="0.25">
      <c r="A505" s="207" t="s">
        <v>2171</v>
      </c>
      <c r="B505" s="213" t="s">
        <v>2082</v>
      </c>
      <c r="C505" s="212" t="s">
        <v>179</v>
      </c>
      <c r="D505" s="211">
        <v>1515</v>
      </c>
      <c r="E505" s="211" t="s">
        <v>1343</v>
      </c>
      <c r="F505" s="212" t="s">
        <v>1492</v>
      </c>
      <c r="G505" s="212" t="s">
        <v>1807</v>
      </c>
    </row>
    <row r="506" spans="1:7" x14ac:dyDescent="0.25">
      <c r="A506" s="207" t="s">
        <v>2172</v>
      </c>
      <c r="B506" s="213" t="s">
        <v>1908</v>
      </c>
      <c r="C506" s="212" t="s">
        <v>190</v>
      </c>
      <c r="D506" s="211">
        <v>20</v>
      </c>
      <c r="E506" s="211" t="s">
        <v>1258</v>
      </c>
      <c r="F506" s="212" t="s">
        <v>1807</v>
      </c>
      <c r="G506" s="212" t="s">
        <v>1392</v>
      </c>
    </row>
    <row r="507" spans="1:7" x14ac:dyDescent="0.25">
      <c r="A507" s="207" t="s">
        <v>2173</v>
      </c>
      <c r="B507" s="213" t="s">
        <v>272</v>
      </c>
      <c r="C507" s="212" t="s">
        <v>1812</v>
      </c>
      <c r="D507" s="211">
        <v>1</v>
      </c>
      <c r="E507" s="211" t="s">
        <v>1901</v>
      </c>
      <c r="F507" s="212" t="s">
        <v>1726</v>
      </c>
      <c r="G507" s="212" t="s">
        <v>1472</v>
      </c>
    </row>
    <row r="508" spans="1:7" x14ac:dyDescent="0.25">
      <c r="A508" s="207" t="s">
        <v>2174</v>
      </c>
      <c r="B508" s="208" t="s">
        <v>2095</v>
      </c>
      <c r="C508" s="209"/>
      <c r="D508" s="210"/>
      <c r="E508" s="211" t="s">
        <v>1713</v>
      </c>
      <c r="F508" s="212" t="s">
        <v>1492</v>
      </c>
      <c r="G508" s="212" t="s">
        <v>1251</v>
      </c>
    </row>
    <row r="509" spans="1:7" x14ac:dyDescent="0.25">
      <c r="A509" s="207" t="s">
        <v>2175</v>
      </c>
      <c r="B509" s="213" t="s">
        <v>2085</v>
      </c>
      <c r="C509" s="212" t="s">
        <v>190</v>
      </c>
      <c r="D509" s="211">
        <v>943</v>
      </c>
      <c r="E509" s="211" t="s">
        <v>1255</v>
      </c>
      <c r="F509" s="212" t="s">
        <v>1418</v>
      </c>
      <c r="G509" s="212" t="s">
        <v>1418</v>
      </c>
    </row>
    <row r="510" spans="1:7" x14ac:dyDescent="0.25">
      <c r="A510" s="207" t="s">
        <v>2176</v>
      </c>
      <c r="B510" s="213" t="s">
        <v>2082</v>
      </c>
      <c r="C510" s="212" t="s">
        <v>179</v>
      </c>
      <c r="D510" s="211">
        <v>14886</v>
      </c>
      <c r="E510" s="211" t="s">
        <v>1639</v>
      </c>
      <c r="F510" s="212" t="s">
        <v>1492</v>
      </c>
      <c r="G510" s="212" t="s">
        <v>1747</v>
      </c>
    </row>
    <row r="511" spans="1:7" x14ac:dyDescent="0.25">
      <c r="A511" s="207" t="s">
        <v>2177</v>
      </c>
      <c r="B511" s="213" t="s">
        <v>1908</v>
      </c>
      <c r="C511" s="212" t="s">
        <v>190</v>
      </c>
      <c r="D511" s="211">
        <v>943</v>
      </c>
      <c r="E511" s="211" t="s">
        <v>1375</v>
      </c>
      <c r="F511" s="212" t="s">
        <v>1807</v>
      </c>
      <c r="G511" s="212" t="s">
        <v>1271</v>
      </c>
    </row>
    <row r="512" spans="1:7" x14ac:dyDescent="0.25">
      <c r="A512" s="207" t="s">
        <v>2178</v>
      </c>
      <c r="B512" s="213" t="s">
        <v>272</v>
      </c>
      <c r="C512" s="212" t="s">
        <v>1812</v>
      </c>
      <c r="D512" s="211">
        <v>1</v>
      </c>
      <c r="E512" s="211" t="s">
        <v>1375</v>
      </c>
      <c r="F512" s="212" t="s">
        <v>1747</v>
      </c>
      <c r="G512" s="212" t="s">
        <v>1251</v>
      </c>
    </row>
    <row r="513" spans="1:7" x14ac:dyDescent="0.25">
      <c r="A513" s="207" t="s">
        <v>2179</v>
      </c>
      <c r="B513" s="208" t="s">
        <v>64</v>
      </c>
      <c r="C513" s="209"/>
      <c r="D513" s="210"/>
      <c r="E513" s="211" t="s">
        <v>1639</v>
      </c>
      <c r="F513" s="212" t="s">
        <v>1418</v>
      </c>
      <c r="G513" s="212" t="s">
        <v>1251</v>
      </c>
    </row>
    <row r="514" spans="1:7" x14ac:dyDescent="0.25">
      <c r="A514" s="207" t="s">
        <v>2180</v>
      </c>
      <c r="B514" s="208" t="s">
        <v>2079</v>
      </c>
      <c r="C514" s="209"/>
      <c r="D514" s="210"/>
      <c r="E514" s="211" t="s">
        <v>2181</v>
      </c>
      <c r="F514" s="212" t="s">
        <v>1418</v>
      </c>
      <c r="G514" s="212" t="s">
        <v>1315</v>
      </c>
    </row>
    <row r="515" spans="1:7" x14ac:dyDescent="0.25">
      <c r="A515" s="207" t="s">
        <v>2182</v>
      </c>
      <c r="B515" s="213" t="s">
        <v>2085</v>
      </c>
      <c r="C515" s="209"/>
      <c r="D515" s="211">
        <v>1</v>
      </c>
      <c r="E515" s="211" t="s">
        <v>1255</v>
      </c>
      <c r="F515" s="212" t="s">
        <v>1418</v>
      </c>
      <c r="G515" s="212" t="s">
        <v>1418</v>
      </c>
    </row>
    <row r="516" spans="1:7" x14ac:dyDescent="0.25">
      <c r="A516" s="207" t="s">
        <v>2183</v>
      </c>
      <c r="B516" s="213" t="s">
        <v>2082</v>
      </c>
      <c r="C516" s="209"/>
      <c r="D516" s="211">
        <v>1</v>
      </c>
      <c r="E516" s="211" t="s">
        <v>1312</v>
      </c>
      <c r="F516" s="212" t="s">
        <v>1807</v>
      </c>
      <c r="G516" s="212" t="s">
        <v>1366</v>
      </c>
    </row>
    <row r="517" spans="1:7" x14ac:dyDescent="0.25">
      <c r="A517" s="207" t="s">
        <v>2184</v>
      </c>
      <c r="B517" s="213" t="s">
        <v>1908</v>
      </c>
      <c r="C517" s="209"/>
      <c r="D517" s="211">
        <v>1</v>
      </c>
      <c r="E517" s="211" t="s">
        <v>1375</v>
      </c>
      <c r="F517" s="212" t="s">
        <v>1807</v>
      </c>
      <c r="G517" s="212" t="s">
        <v>1271</v>
      </c>
    </row>
    <row r="518" spans="1:7" x14ac:dyDescent="0.25">
      <c r="A518" s="207" t="s">
        <v>2185</v>
      </c>
      <c r="B518" s="213" t="s">
        <v>272</v>
      </c>
      <c r="C518" s="209"/>
      <c r="D518" s="211">
        <v>1</v>
      </c>
      <c r="E518" s="211" t="s">
        <v>1375</v>
      </c>
      <c r="F518" s="212" t="s">
        <v>1747</v>
      </c>
      <c r="G518" s="212" t="s">
        <v>1315</v>
      </c>
    </row>
    <row r="519" spans="1:7" x14ac:dyDescent="0.25">
      <c r="A519" s="207" t="s">
        <v>2186</v>
      </c>
      <c r="B519" s="208" t="s">
        <v>2089</v>
      </c>
      <c r="C519" s="209"/>
      <c r="D519" s="210"/>
      <c r="E519" s="211" t="s">
        <v>1927</v>
      </c>
      <c r="F519" s="212" t="s">
        <v>1418</v>
      </c>
      <c r="G519" s="212" t="s">
        <v>1363</v>
      </c>
    </row>
    <row r="520" spans="1:7" x14ac:dyDescent="0.25">
      <c r="A520" s="207" t="s">
        <v>2187</v>
      </c>
      <c r="B520" s="213" t="s">
        <v>2085</v>
      </c>
      <c r="C520" s="209"/>
      <c r="D520" s="211">
        <v>1</v>
      </c>
      <c r="E520" s="211" t="s">
        <v>1255</v>
      </c>
      <c r="F520" s="212" t="s">
        <v>1418</v>
      </c>
      <c r="G520" s="212" t="s">
        <v>1418</v>
      </c>
    </row>
    <row r="521" spans="1:7" x14ac:dyDescent="0.25">
      <c r="A521" s="207" t="s">
        <v>2188</v>
      </c>
      <c r="B521" s="213" t="s">
        <v>2082</v>
      </c>
      <c r="C521" s="209"/>
      <c r="D521" s="211">
        <v>1</v>
      </c>
      <c r="E521" s="211" t="s">
        <v>1375</v>
      </c>
      <c r="F521" s="212" t="s">
        <v>1577</v>
      </c>
      <c r="G521" s="212" t="s">
        <v>1363</v>
      </c>
    </row>
    <row r="522" spans="1:7" x14ac:dyDescent="0.25">
      <c r="A522" s="207" t="s">
        <v>2189</v>
      </c>
      <c r="B522" s="213" t="s">
        <v>1908</v>
      </c>
      <c r="C522" s="209"/>
      <c r="D522" s="211">
        <v>1</v>
      </c>
      <c r="E522" s="211" t="s">
        <v>1375</v>
      </c>
      <c r="F522" s="212" t="s">
        <v>1397</v>
      </c>
      <c r="G522" s="212" t="s">
        <v>1807</v>
      </c>
    </row>
    <row r="523" spans="1:7" x14ac:dyDescent="0.25">
      <c r="A523" s="207" t="s">
        <v>2190</v>
      </c>
      <c r="B523" s="213" t="s">
        <v>272</v>
      </c>
      <c r="C523" s="209"/>
      <c r="D523" s="211">
        <v>1</v>
      </c>
      <c r="E523" s="211" t="s">
        <v>1375</v>
      </c>
      <c r="F523" s="212" t="s">
        <v>1350</v>
      </c>
      <c r="G523" s="212" t="s">
        <v>1747</v>
      </c>
    </row>
    <row r="524" spans="1:7" x14ac:dyDescent="0.25">
      <c r="A524" s="207" t="s">
        <v>2191</v>
      </c>
      <c r="B524" s="208" t="s">
        <v>2095</v>
      </c>
      <c r="C524" s="209"/>
      <c r="D524" s="210"/>
      <c r="E524" s="211" t="s">
        <v>1639</v>
      </c>
      <c r="F524" s="212" t="s">
        <v>1418</v>
      </c>
      <c r="G524" s="212" t="s">
        <v>1251</v>
      </c>
    </row>
    <row r="525" spans="1:7" x14ac:dyDescent="0.25">
      <c r="A525" s="207" t="s">
        <v>2192</v>
      </c>
      <c r="B525" s="213" t="s">
        <v>2085</v>
      </c>
      <c r="C525" s="212" t="s">
        <v>190</v>
      </c>
      <c r="D525" s="211">
        <v>621</v>
      </c>
      <c r="E525" s="211" t="s">
        <v>1255</v>
      </c>
      <c r="F525" s="212" t="s">
        <v>1418</v>
      </c>
      <c r="G525" s="212" t="s">
        <v>1418</v>
      </c>
    </row>
    <row r="526" spans="1:7" x14ac:dyDescent="0.25">
      <c r="A526" s="207" t="s">
        <v>2193</v>
      </c>
      <c r="B526" s="213" t="s">
        <v>2082</v>
      </c>
      <c r="C526" s="212" t="s">
        <v>179</v>
      </c>
      <c r="D526" s="211">
        <v>2285</v>
      </c>
      <c r="E526" s="211" t="s">
        <v>1375</v>
      </c>
      <c r="F526" s="212" t="s">
        <v>1577</v>
      </c>
      <c r="G526" s="212" t="s">
        <v>1363</v>
      </c>
    </row>
    <row r="527" spans="1:7" x14ac:dyDescent="0.25">
      <c r="A527" s="207" t="s">
        <v>2194</v>
      </c>
      <c r="B527" s="213" t="s">
        <v>1908</v>
      </c>
      <c r="C527" s="212" t="s">
        <v>190</v>
      </c>
      <c r="D527" s="211">
        <v>621</v>
      </c>
      <c r="E527" s="211" t="s">
        <v>1375</v>
      </c>
      <c r="F527" s="212" t="s">
        <v>1807</v>
      </c>
      <c r="G527" s="212" t="s">
        <v>1271</v>
      </c>
    </row>
    <row r="528" spans="1:7" x14ac:dyDescent="0.25">
      <c r="A528" s="207" t="s">
        <v>2195</v>
      </c>
      <c r="B528" s="213" t="s">
        <v>272</v>
      </c>
      <c r="C528" s="212" t="s">
        <v>1812</v>
      </c>
      <c r="D528" s="211">
        <v>1</v>
      </c>
      <c r="E528" s="211" t="s">
        <v>1375</v>
      </c>
      <c r="F528" s="212" t="s">
        <v>1747</v>
      </c>
      <c r="G528" s="212" t="s">
        <v>1251</v>
      </c>
    </row>
    <row r="529" spans="1:7" x14ac:dyDescent="0.25">
      <c r="A529" s="207" t="s">
        <v>2196</v>
      </c>
      <c r="B529" s="208" t="s">
        <v>2197</v>
      </c>
      <c r="C529" s="209"/>
      <c r="D529" s="210"/>
      <c r="E529" s="211" t="s">
        <v>1878</v>
      </c>
      <c r="F529" s="212" t="s">
        <v>1492</v>
      </c>
      <c r="G529" s="212" t="s">
        <v>1294</v>
      </c>
    </row>
    <row r="530" spans="1:7" x14ac:dyDescent="0.25">
      <c r="A530" s="207" t="s">
        <v>2198</v>
      </c>
      <c r="B530" s="213" t="s">
        <v>2082</v>
      </c>
      <c r="C530" s="212" t="s">
        <v>179</v>
      </c>
      <c r="D530" s="211">
        <v>5959</v>
      </c>
      <c r="E530" s="211" t="s">
        <v>2083</v>
      </c>
      <c r="F530" s="212" t="s">
        <v>1492</v>
      </c>
      <c r="G530" s="212" t="s">
        <v>1392</v>
      </c>
    </row>
    <row r="531" spans="1:7" x14ac:dyDescent="0.25">
      <c r="A531" s="207" t="s">
        <v>2199</v>
      </c>
      <c r="B531" s="213" t="s">
        <v>2200</v>
      </c>
      <c r="C531" s="212" t="s">
        <v>1812</v>
      </c>
      <c r="D531" s="211">
        <v>1</v>
      </c>
      <c r="E531" s="211" t="s">
        <v>1336</v>
      </c>
      <c r="F531" s="212" t="s">
        <v>1576</v>
      </c>
      <c r="G531" s="212" t="s">
        <v>1807</v>
      </c>
    </row>
    <row r="532" spans="1:7" x14ac:dyDescent="0.25">
      <c r="A532" s="207" t="s">
        <v>2201</v>
      </c>
      <c r="B532" s="213" t="s">
        <v>2085</v>
      </c>
      <c r="C532" s="212" t="s">
        <v>190</v>
      </c>
      <c r="D532" s="211">
        <v>593</v>
      </c>
      <c r="E532" s="211" t="s">
        <v>1255</v>
      </c>
      <c r="F532" s="212" t="s">
        <v>1372</v>
      </c>
      <c r="G532" s="212" t="s">
        <v>1372</v>
      </c>
    </row>
    <row r="533" spans="1:7" x14ac:dyDescent="0.25">
      <c r="A533" s="207" t="s">
        <v>2202</v>
      </c>
      <c r="B533" s="213" t="s">
        <v>2203</v>
      </c>
      <c r="C533" s="212" t="s">
        <v>190</v>
      </c>
      <c r="D533" s="211">
        <v>10</v>
      </c>
      <c r="E533" s="211" t="s">
        <v>1336</v>
      </c>
      <c r="F533" s="212" t="s">
        <v>1300</v>
      </c>
      <c r="G533" s="212" t="s">
        <v>1363</v>
      </c>
    </row>
    <row r="534" spans="1:7" x14ac:dyDescent="0.25">
      <c r="A534" s="207" t="s">
        <v>2204</v>
      </c>
      <c r="B534" s="213" t="s">
        <v>2205</v>
      </c>
      <c r="C534" s="212" t="s">
        <v>190</v>
      </c>
      <c r="D534" s="211">
        <v>12</v>
      </c>
      <c r="E534" s="211" t="s">
        <v>1375</v>
      </c>
      <c r="F534" s="212" t="s">
        <v>1577</v>
      </c>
      <c r="G534" s="212" t="s">
        <v>1363</v>
      </c>
    </row>
    <row r="535" spans="1:7" x14ac:dyDescent="0.25">
      <c r="A535" s="207" t="s">
        <v>2206</v>
      </c>
      <c r="B535" s="213" t="s">
        <v>2207</v>
      </c>
      <c r="C535" s="212" t="s">
        <v>190</v>
      </c>
      <c r="D535" s="211">
        <v>217</v>
      </c>
      <c r="E535" s="211" t="s">
        <v>1611</v>
      </c>
      <c r="F535" s="212" t="s">
        <v>1745</v>
      </c>
      <c r="G535" s="212" t="s">
        <v>1516</v>
      </c>
    </row>
    <row r="536" spans="1:7" x14ac:dyDescent="0.25">
      <c r="A536" s="207" t="s">
        <v>2208</v>
      </c>
      <c r="B536" s="213" t="s">
        <v>272</v>
      </c>
      <c r="C536" s="212" t="s">
        <v>1812</v>
      </c>
      <c r="D536" s="211">
        <v>1</v>
      </c>
      <c r="E536" s="211" t="s">
        <v>1515</v>
      </c>
      <c r="F536" s="212" t="s">
        <v>1807</v>
      </c>
      <c r="G536" s="212" t="s">
        <v>1294</v>
      </c>
    </row>
    <row r="537" spans="1:7" x14ac:dyDescent="0.25">
      <c r="A537" s="207" t="s">
        <v>2209</v>
      </c>
      <c r="B537" s="208" t="s">
        <v>2210</v>
      </c>
      <c r="C537" s="209"/>
      <c r="D537" s="210"/>
      <c r="E537" s="211" t="s">
        <v>2211</v>
      </c>
      <c r="F537" s="212" t="s">
        <v>1448</v>
      </c>
      <c r="G537" s="212" t="s">
        <v>1290</v>
      </c>
    </row>
    <row r="538" spans="1:7" x14ac:dyDescent="0.25">
      <c r="A538" s="207" t="s">
        <v>2212</v>
      </c>
      <c r="B538" s="213" t="s">
        <v>2082</v>
      </c>
      <c r="C538" s="212" t="s">
        <v>179</v>
      </c>
      <c r="D538" s="211">
        <v>1220</v>
      </c>
      <c r="E538" s="211" t="s">
        <v>1331</v>
      </c>
      <c r="F538" s="212" t="s">
        <v>1448</v>
      </c>
      <c r="G538" s="212" t="s">
        <v>1437</v>
      </c>
    </row>
    <row r="539" spans="1:7" x14ac:dyDescent="0.25">
      <c r="A539" s="207" t="s">
        <v>2213</v>
      </c>
      <c r="B539" s="213" t="s">
        <v>2085</v>
      </c>
      <c r="C539" s="212" t="s">
        <v>190</v>
      </c>
      <c r="D539" s="211">
        <v>230</v>
      </c>
      <c r="E539" s="211" t="s">
        <v>1255</v>
      </c>
      <c r="F539" s="212" t="s">
        <v>1407</v>
      </c>
      <c r="G539" s="212" t="s">
        <v>1407</v>
      </c>
    </row>
    <row r="540" spans="1:7" x14ac:dyDescent="0.25">
      <c r="A540" s="207" t="s">
        <v>2214</v>
      </c>
      <c r="B540" s="213" t="s">
        <v>2200</v>
      </c>
      <c r="C540" s="212" t="s">
        <v>1812</v>
      </c>
      <c r="D540" s="211">
        <v>1</v>
      </c>
      <c r="E540" s="211" t="s">
        <v>1375</v>
      </c>
      <c r="F540" s="212" t="s">
        <v>1577</v>
      </c>
      <c r="G540" s="212" t="s">
        <v>1363</v>
      </c>
    </row>
    <row r="541" spans="1:7" x14ac:dyDescent="0.25">
      <c r="A541" s="207" t="s">
        <v>2215</v>
      </c>
      <c r="B541" s="213" t="s">
        <v>2207</v>
      </c>
      <c r="C541" s="212" t="s">
        <v>190</v>
      </c>
      <c r="D541" s="211">
        <v>137</v>
      </c>
      <c r="E541" s="211" t="s">
        <v>1375</v>
      </c>
      <c r="F541" s="212" t="s">
        <v>1573</v>
      </c>
      <c r="G541" s="212" t="s">
        <v>1392</v>
      </c>
    </row>
    <row r="542" spans="1:7" x14ac:dyDescent="0.25">
      <c r="A542" s="207" t="s">
        <v>2216</v>
      </c>
      <c r="B542" s="213" t="s">
        <v>2203</v>
      </c>
      <c r="C542" s="212" t="s">
        <v>190</v>
      </c>
      <c r="D542" s="211">
        <v>100</v>
      </c>
      <c r="E542" s="211" t="s">
        <v>1340</v>
      </c>
      <c r="F542" s="212" t="s">
        <v>1573</v>
      </c>
      <c r="G542" s="212" t="s">
        <v>1577</v>
      </c>
    </row>
    <row r="543" spans="1:7" x14ac:dyDescent="0.25">
      <c r="A543" s="207" t="s">
        <v>2217</v>
      </c>
      <c r="B543" s="213" t="s">
        <v>2218</v>
      </c>
      <c r="C543" s="212" t="s">
        <v>190</v>
      </c>
      <c r="D543" s="211">
        <v>23</v>
      </c>
      <c r="E543" s="211" t="s">
        <v>1515</v>
      </c>
      <c r="F543" s="212" t="s">
        <v>1516</v>
      </c>
      <c r="G543" s="212" t="s">
        <v>1301</v>
      </c>
    </row>
    <row r="544" spans="1:7" x14ac:dyDescent="0.25">
      <c r="A544" s="207" t="s">
        <v>2219</v>
      </c>
      <c r="B544" s="213" t="s">
        <v>272</v>
      </c>
      <c r="C544" s="212" t="s">
        <v>1812</v>
      </c>
      <c r="D544" s="211">
        <v>1</v>
      </c>
      <c r="E544" s="211" t="s">
        <v>1375</v>
      </c>
      <c r="F544" s="212" t="s">
        <v>1366</v>
      </c>
      <c r="G544" s="212" t="s">
        <v>1290</v>
      </c>
    </row>
    <row r="545" spans="1:7" x14ac:dyDescent="0.25">
      <c r="A545" s="207" t="s">
        <v>2220</v>
      </c>
      <c r="B545" s="208" t="s">
        <v>2221</v>
      </c>
      <c r="C545" s="209"/>
      <c r="D545" s="210"/>
      <c r="E545" s="211" t="s">
        <v>2046</v>
      </c>
      <c r="F545" s="212" t="s">
        <v>1388</v>
      </c>
      <c r="G545" s="212" t="s">
        <v>1251</v>
      </c>
    </row>
    <row r="546" spans="1:7" x14ac:dyDescent="0.25">
      <c r="A546" s="207" t="s">
        <v>2222</v>
      </c>
      <c r="B546" s="208" t="s">
        <v>2085</v>
      </c>
      <c r="C546" s="209"/>
      <c r="D546" s="210"/>
      <c r="E546" s="211" t="s">
        <v>1305</v>
      </c>
      <c r="F546" s="212" t="s">
        <v>1388</v>
      </c>
      <c r="G546" s="212" t="s">
        <v>1407</v>
      </c>
    </row>
    <row r="547" spans="1:7" x14ac:dyDescent="0.25">
      <c r="A547" s="207" t="s">
        <v>2223</v>
      </c>
      <c r="B547" s="208" t="s">
        <v>1908</v>
      </c>
      <c r="C547" s="209"/>
      <c r="D547" s="210"/>
      <c r="E547" s="211" t="s">
        <v>1611</v>
      </c>
      <c r="F547" s="212" t="s">
        <v>1576</v>
      </c>
      <c r="G547" s="212" t="s">
        <v>1251</v>
      </c>
    </row>
    <row r="548" spans="1:7" x14ac:dyDescent="0.25">
      <c r="A548" s="207" t="s">
        <v>2224</v>
      </c>
      <c r="B548" s="213" t="s">
        <v>2225</v>
      </c>
      <c r="C548" s="212" t="s">
        <v>190</v>
      </c>
      <c r="D548" s="211">
        <v>2</v>
      </c>
      <c r="E548" s="211" t="s">
        <v>1258</v>
      </c>
      <c r="F548" s="212" t="s">
        <v>1576</v>
      </c>
      <c r="G548" s="212" t="s">
        <v>1747</v>
      </c>
    </row>
    <row r="549" spans="1:7" x14ac:dyDescent="0.25">
      <c r="A549" s="207" t="s">
        <v>2226</v>
      </c>
      <c r="B549" s="213" t="s">
        <v>2082</v>
      </c>
      <c r="C549" s="212" t="s">
        <v>179</v>
      </c>
      <c r="D549" s="211">
        <v>750</v>
      </c>
      <c r="E549" s="211" t="s">
        <v>1331</v>
      </c>
      <c r="F549" s="212" t="s">
        <v>1807</v>
      </c>
      <c r="G549" s="212" t="s">
        <v>1251</v>
      </c>
    </row>
    <row r="550" spans="1:7" x14ac:dyDescent="0.25">
      <c r="A550" s="207" t="s">
        <v>2227</v>
      </c>
      <c r="B550" s="213" t="s">
        <v>2207</v>
      </c>
      <c r="C550" s="212" t="s">
        <v>190</v>
      </c>
      <c r="D550" s="211">
        <v>23</v>
      </c>
      <c r="E550" s="211" t="s">
        <v>1275</v>
      </c>
      <c r="F550" s="212" t="s">
        <v>1747</v>
      </c>
      <c r="G550" s="212" t="s">
        <v>1363</v>
      </c>
    </row>
    <row r="551" spans="1:7" x14ac:dyDescent="0.25">
      <c r="A551" s="207" t="s">
        <v>2228</v>
      </c>
      <c r="B551" s="213" t="s">
        <v>272</v>
      </c>
      <c r="C551" s="212" t="s">
        <v>1812</v>
      </c>
      <c r="D551" s="211">
        <v>1</v>
      </c>
      <c r="E551" s="211" t="s">
        <v>1275</v>
      </c>
      <c r="F551" s="212" t="s">
        <v>1392</v>
      </c>
      <c r="G551" s="212" t="s">
        <v>1472</v>
      </c>
    </row>
    <row r="552" spans="1:7" x14ac:dyDescent="0.25">
      <c r="A552" s="217"/>
      <c r="B552" s="208" t="s">
        <v>2229</v>
      </c>
      <c r="C552" s="209"/>
      <c r="D552" s="209"/>
      <c r="E552" s="209"/>
      <c r="F552" s="209"/>
      <c r="G552" s="209"/>
    </row>
    <row r="553" spans="1:7" x14ac:dyDescent="0.25">
      <c r="A553" s="217"/>
      <c r="B553" s="208" t="s">
        <v>2230</v>
      </c>
      <c r="C553" s="209"/>
      <c r="D553" s="209"/>
      <c r="E553" s="209"/>
      <c r="F553" s="209"/>
      <c r="G553" s="209"/>
    </row>
  </sheetData>
  <autoFilter ref="A1:G1" xr:uid="{3B5C7D92-3A06-4607-83F8-7EC84ACA843F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D6A8-0740-470A-BF29-743F10D76484}">
  <sheetPr>
    <tabColor rgb="FFFF0000"/>
    <pageSetUpPr fitToPage="1"/>
  </sheetPr>
  <dimension ref="A1:L1640"/>
  <sheetViews>
    <sheetView zoomScaleNormal="100" workbookViewId="0">
      <pane ySplit="2" topLeftCell="A1351" activePane="bottomLeft" state="frozen"/>
      <selection pane="bottomLeft" activeCell="C1334" sqref="C1334"/>
    </sheetView>
  </sheetViews>
  <sheetFormatPr defaultColWidth="9.33203125" defaultRowHeight="15" outlineLevelRow="3" outlineLevelCol="1" x14ac:dyDescent="0.25"/>
  <cols>
    <col min="1" max="1" width="13.83203125" style="45" bestFit="1" customWidth="1"/>
    <col min="2" max="2" width="27.33203125" style="47" customWidth="1"/>
    <col min="3" max="3" width="70.5" style="46" customWidth="1"/>
    <col min="4" max="4" width="14" style="45" customWidth="1" outlineLevel="1"/>
    <col min="5" max="5" width="14.5" style="44" customWidth="1" outlineLevel="1"/>
    <col min="6" max="6" width="12.83203125" style="43" customWidth="1"/>
    <col min="7" max="7" width="18" style="43" customWidth="1"/>
    <col min="8" max="8" width="12.83203125" style="43" customWidth="1"/>
    <col min="9" max="9" width="18" style="43" customWidth="1"/>
    <col min="10" max="10" width="26.5" style="43" customWidth="1"/>
    <col min="11" max="11" width="44.6640625" style="42" customWidth="1"/>
    <col min="12" max="12" width="33.6640625" style="41" customWidth="1"/>
    <col min="13" max="13" width="41.33203125" style="40" customWidth="1"/>
    <col min="14" max="16384" width="9.33203125" style="40"/>
  </cols>
  <sheetData>
    <row r="1" spans="1:12" ht="30" customHeight="1" x14ac:dyDescent="0.25">
      <c r="A1" s="273" t="s">
        <v>99</v>
      </c>
      <c r="B1" s="204"/>
      <c r="C1" s="275" t="s">
        <v>1235</v>
      </c>
      <c r="D1" s="277" t="s">
        <v>1234</v>
      </c>
      <c r="E1" s="277" t="s">
        <v>1233</v>
      </c>
      <c r="F1" s="267" t="s">
        <v>1232</v>
      </c>
      <c r="G1" s="268"/>
      <c r="H1" s="267" t="s">
        <v>1231</v>
      </c>
      <c r="I1" s="268"/>
      <c r="J1" s="269" t="s">
        <v>1230</v>
      </c>
      <c r="K1" s="271" t="s">
        <v>1229</v>
      </c>
      <c r="L1" s="41" t="s">
        <v>1228</v>
      </c>
    </row>
    <row r="2" spans="1:12" ht="15.75" x14ac:dyDescent="0.25">
      <c r="A2" s="274"/>
      <c r="B2" s="203"/>
      <c r="C2" s="276"/>
      <c r="D2" s="278"/>
      <c r="E2" s="279"/>
      <c r="F2" s="202" t="s">
        <v>1227</v>
      </c>
      <c r="G2" s="202" t="s">
        <v>1225</v>
      </c>
      <c r="H2" s="202" t="s">
        <v>1226</v>
      </c>
      <c r="I2" s="202" t="s">
        <v>1225</v>
      </c>
      <c r="J2" s="270"/>
      <c r="K2" s="272"/>
    </row>
    <row r="3" spans="1:12" s="62" customFormat="1" ht="33" customHeight="1" x14ac:dyDescent="0.25">
      <c r="A3" s="144" t="s">
        <v>1224</v>
      </c>
      <c r="B3" s="71" t="s">
        <v>538</v>
      </c>
      <c r="C3" s="104" t="s">
        <v>1223</v>
      </c>
      <c r="D3" s="89"/>
      <c r="E3" s="69"/>
      <c r="F3" s="69"/>
      <c r="G3" s="69">
        <f>SUM(G4:G177)</f>
        <v>22129692.975504998</v>
      </c>
      <c r="H3" s="69"/>
      <c r="I3" s="69">
        <f>SUM(I4:I177)</f>
        <v>20718895.625329997</v>
      </c>
      <c r="J3" s="68">
        <f>SUM(J4:J177)</f>
        <v>42848588.600835003</v>
      </c>
      <c r="K3" s="261" t="s">
        <v>204</v>
      </c>
      <c r="L3" s="48"/>
    </row>
    <row r="4" spans="1:12" s="135" customFormat="1" ht="15.75" outlineLevel="1" x14ac:dyDescent="0.25">
      <c r="A4" s="201"/>
      <c r="B4" s="200"/>
      <c r="C4" s="139" t="s">
        <v>1222</v>
      </c>
      <c r="D4" s="138"/>
      <c r="E4" s="125"/>
      <c r="F4" s="125"/>
      <c r="G4" s="125"/>
      <c r="H4" s="125"/>
      <c r="I4" s="125"/>
      <c r="J4" s="199"/>
      <c r="K4" s="262"/>
      <c r="L4" s="136"/>
    </row>
    <row r="5" spans="1:12" s="135" customFormat="1" ht="15.75" outlineLevel="1" x14ac:dyDescent="0.25">
      <c r="A5" s="127"/>
      <c r="B5" s="140"/>
      <c r="C5" s="139" t="s">
        <v>1221</v>
      </c>
      <c r="D5" s="138" t="s">
        <v>217</v>
      </c>
      <c r="E5" s="129">
        <v>0.44</v>
      </c>
      <c r="F5" s="76">
        <v>49415</v>
      </c>
      <c r="G5" s="69">
        <f>F5*E5</f>
        <v>21742.6</v>
      </c>
      <c r="H5" s="69">
        <v>0</v>
      </c>
      <c r="I5" s="69">
        <f>H5*E5</f>
        <v>0</v>
      </c>
      <c r="J5" s="68">
        <f>G5+I5</f>
        <v>21742.6</v>
      </c>
      <c r="K5" s="262"/>
      <c r="L5" s="136"/>
    </row>
    <row r="6" spans="1:12" s="135" customFormat="1" ht="15.75" outlineLevel="1" x14ac:dyDescent="0.25">
      <c r="A6" s="127"/>
      <c r="B6" s="140"/>
      <c r="C6" s="139" t="s">
        <v>1220</v>
      </c>
      <c r="D6" s="138" t="s">
        <v>181</v>
      </c>
      <c r="E6" s="125">
        <v>389.4</v>
      </c>
      <c r="F6" s="76">
        <v>990.36</v>
      </c>
      <c r="G6" s="69">
        <f>F6*E6</f>
        <v>385646.18400000001</v>
      </c>
      <c r="H6" s="69">
        <v>0</v>
      </c>
      <c r="I6" s="69">
        <f>H6*E6</f>
        <v>0</v>
      </c>
      <c r="J6" s="68">
        <f>G6+I6</f>
        <v>385646.18400000001</v>
      </c>
      <c r="K6" s="262"/>
      <c r="L6" s="136"/>
    </row>
    <row r="7" spans="1:12" s="135" customFormat="1" ht="15.75" customHeight="1" outlineLevel="1" x14ac:dyDescent="0.25">
      <c r="A7" s="127"/>
      <c r="B7" s="140"/>
      <c r="C7" s="139" t="s">
        <v>1219</v>
      </c>
      <c r="D7" s="138" t="s">
        <v>217</v>
      </c>
      <c r="E7" s="129">
        <v>0.34</v>
      </c>
      <c r="F7" s="76">
        <v>95478</v>
      </c>
      <c r="G7" s="69">
        <f>F7*E7</f>
        <v>32462.520000000004</v>
      </c>
      <c r="H7" s="69">
        <v>229000</v>
      </c>
      <c r="I7" s="69">
        <f>H7*E7</f>
        <v>77860</v>
      </c>
      <c r="J7" s="68">
        <f>G7+I7</f>
        <v>110322.52</v>
      </c>
      <c r="K7" s="262"/>
      <c r="L7" s="136"/>
    </row>
    <row r="8" spans="1:12" s="135" customFormat="1" ht="15.75" customHeight="1" outlineLevel="2" x14ac:dyDescent="0.25">
      <c r="A8" s="127"/>
      <c r="B8" s="140"/>
      <c r="C8" s="139" t="s">
        <v>1218</v>
      </c>
      <c r="D8" s="138" t="s">
        <v>305</v>
      </c>
      <c r="E8" s="125">
        <v>30.2</v>
      </c>
      <c r="F8" s="76">
        <v>0</v>
      </c>
      <c r="G8" s="69"/>
      <c r="H8" s="69">
        <v>0</v>
      </c>
      <c r="I8" s="69"/>
      <c r="J8" s="68"/>
      <c r="K8" s="262"/>
      <c r="L8" s="136"/>
    </row>
    <row r="9" spans="1:12" s="135" customFormat="1" ht="15.75" customHeight="1" outlineLevel="2" x14ac:dyDescent="0.25">
      <c r="A9" s="127"/>
      <c r="B9" s="140"/>
      <c r="C9" s="139" t="s">
        <v>1217</v>
      </c>
      <c r="D9" s="138" t="s">
        <v>305</v>
      </c>
      <c r="E9" s="125">
        <v>3.6</v>
      </c>
      <c r="F9" s="76">
        <v>0</v>
      </c>
      <c r="G9" s="69"/>
      <c r="H9" s="69">
        <v>0</v>
      </c>
      <c r="I9" s="69"/>
      <c r="J9" s="68"/>
      <c r="K9" s="262"/>
      <c r="L9" s="136"/>
    </row>
    <row r="10" spans="1:12" s="135" customFormat="1" ht="15.75" customHeight="1" outlineLevel="2" x14ac:dyDescent="0.25">
      <c r="A10" s="127"/>
      <c r="B10" s="140"/>
      <c r="C10" s="139" t="s">
        <v>1216</v>
      </c>
      <c r="D10" s="138" t="s">
        <v>181</v>
      </c>
      <c r="E10" s="125">
        <v>0.38</v>
      </c>
      <c r="F10" s="76">
        <v>0</v>
      </c>
      <c r="G10" s="69"/>
      <c r="H10" s="69">
        <v>0</v>
      </c>
      <c r="I10" s="69"/>
      <c r="J10" s="68"/>
      <c r="K10" s="262"/>
      <c r="L10" s="136"/>
    </row>
    <row r="11" spans="1:12" s="135" customFormat="1" ht="15.75" outlineLevel="1" x14ac:dyDescent="0.25">
      <c r="A11" s="127"/>
      <c r="B11" s="140"/>
      <c r="C11" s="139" t="s">
        <v>1215</v>
      </c>
      <c r="D11" s="138" t="s">
        <v>181</v>
      </c>
      <c r="E11" s="125">
        <v>389.4</v>
      </c>
      <c r="F11" s="76">
        <v>2711</v>
      </c>
      <c r="G11" s="69">
        <f>F11*E11</f>
        <v>1055663.3999999999</v>
      </c>
      <c r="H11" s="69">
        <v>6573</v>
      </c>
      <c r="I11" s="69">
        <f>H11*E11</f>
        <v>2559526.1999999997</v>
      </c>
      <c r="J11" s="68">
        <f>G11+I11</f>
        <v>3615189.5999999996</v>
      </c>
      <c r="K11" s="262"/>
      <c r="L11" s="136"/>
    </row>
    <row r="12" spans="1:12" s="135" customFormat="1" ht="15.75" customHeight="1" outlineLevel="1" x14ac:dyDescent="0.25">
      <c r="A12" s="127"/>
      <c r="B12" s="140"/>
      <c r="C12" s="139" t="s">
        <v>1214</v>
      </c>
      <c r="D12" s="138"/>
      <c r="E12" s="125"/>
      <c r="F12" s="76"/>
      <c r="G12" s="69"/>
      <c r="H12" s="69"/>
      <c r="I12" s="69"/>
      <c r="J12" s="68"/>
      <c r="K12" s="262"/>
      <c r="L12" s="136"/>
    </row>
    <row r="13" spans="1:12" s="135" customFormat="1" ht="51" outlineLevel="1" x14ac:dyDescent="0.25">
      <c r="A13" s="127"/>
      <c r="B13" s="140"/>
      <c r="C13" s="139" t="s">
        <v>1213</v>
      </c>
      <c r="D13" s="138" t="s">
        <v>181</v>
      </c>
      <c r="E13" s="125">
        <v>536</v>
      </c>
      <c r="F13" s="76">
        <v>4955</v>
      </c>
      <c r="G13" s="69">
        <f>F13*E13</f>
        <v>2655880</v>
      </c>
      <c r="H13" s="69">
        <v>4501</v>
      </c>
      <c r="I13" s="69">
        <f>H13*E13</f>
        <v>2412536</v>
      </c>
      <c r="J13" s="68">
        <f>G13+I13</f>
        <v>5068416</v>
      </c>
      <c r="K13" s="262"/>
      <c r="L13" s="136"/>
    </row>
    <row r="14" spans="1:12" s="189" customFormat="1" ht="15.75" customHeight="1" outlineLevel="1" x14ac:dyDescent="0.25">
      <c r="A14" s="127"/>
      <c r="B14" s="140"/>
      <c r="C14" s="139" t="s">
        <v>1212</v>
      </c>
      <c r="D14" s="138" t="s">
        <v>190</v>
      </c>
      <c r="E14" s="125">
        <v>2</v>
      </c>
      <c r="F14" s="76">
        <v>8577.880000000001</v>
      </c>
      <c r="G14" s="69">
        <f>F14*E14</f>
        <v>17155.760000000002</v>
      </c>
      <c r="H14" s="69">
        <v>4657.25</v>
      </c>
      <c r="I14" s="69">
        <f>H14*E14</f>
        <v>9314.5</v>
      </c>
      <c r="J14" s="68">
        <f>G14+I14</f>
        <v>26470.260000000002</v>
      </c>
      <c r="K14" s="262"/>
      <c r="L14" s="190"/>
    </row>
    <row r="15" spans="1:12" s="135" customFormat="1" ht="15.75" customHeight="1" outlineLevel="2" x14ac:dyDescent="0.25">
      <c r="A15" s="127"/>
      <c r="B15" s="140"/>
      <c r="C15" s="139" t="s">
        <v>1211</v>
      </c>
      <c r="D15" s="138" t="s">
        <v>190</v>
      </c>
      <c r="E15" s="125">
        <v>1</v>
      </c>
      <c r="F15" s="76"/>
      <c r="G15" s="69"/>
      <c r="H15" s="69"/>
      <c r="I15" s="69"/>
      <c r="J15" s="68"/>
      <c r="K15" s="262"/>
      <c r="L15" s="136"/>
    </row>
    <row r="16" spans="1:12" s="135" customFormat="1" ht="15.75" customHeight="1" outlineLevel="2" x14ac:dyDescent="0.25">
      <c r="A16" s="127"/>
      <c r="B16" s="140"/>
      <c r="C16" s="139" t="s">
        <v>1210</v>
      </c>
      <c r="D16" s="138" t="s">
        <v>190</v>
      </c>
      <c r="E16" s="125">
        <v>1</v>
      </c>
      <c r="F16" s="76"/>
      <c r="G16" s="69"/>
      <c r="H16" s="69"/>
      <c r="I16" s="69"/>
      <c r="J16" s="68"/>
      <c r="K16" s="262"/>
      <c r="L16" s="136"/>
    </row>
    <row r="17" spans="1:12" s="135" customFormat="1" ht="15.75" customHeight="1" outlineLevel="2" x14ac:dyDescent="0.25">
      <c r="A17" s="127"/>
      <c r="B17" s="140"/>
      <c r="C17" s="139" t="s">
        <v>1209</v>
      </c>
      <c r="D17" s="138" t="s">
        <v>217</v>
      </c>
      <c r="E17" s="129">
        <v>0.08</v>
      </c>
      <c r="F17" s="76"/>
      <c r="G17" s="69"/>
      <c r="H17" s="69"/>
      <c r="I17" s="69"/>
      <c r="J17" s="68"/>
      <c r="K17" s="262"/>
      <c r="L17" s="136"/>
    </row>
    <row r="18" spans="1:12" s="135" customFormat="1" ht="15.75" customHeight="1" outlineLevel="1" x14ac:dyDescent="0.25">
      <c r="A18" s="127"/>
      <c r="B18" s="140"/>
      <c r="C18" s="101" t="s">
        <v>1208</v>
      </c>
      <c r="D18" s="140"/>
      <c r="E18" s="198"/>
      <c r="F18" s="197"/>
      <c r="G18" s="151"/>
      <c r="H18" s="151"/>
      <c r="I18" s="151"/>
      <c r="J18" s="196"/>
      <c r="K18" s="262"/>
      <c r="L18" s="136"/>
    </row>
    <row r="19" spans="1:12" s="135" customFormat="1" ht="15.75" customHeight="1" outlineLevel="1" x14ac:dyDescent="0.25">
      <c r="A19" s="127"/>
      <c r="B19" s="140"/>
      <c r="C19" s="139" t="s">
        <v>1207</v>
      </c>
      <c r="D19" s="138" t="s">
        <v>181</v>
      </c>
      <c r="E19" s="125">
        <v>301.39999999999998</v>
      </c>
      <c r="F19" s="76">
        <v>3957.0696000000007</v>
      </c>
      <c r="G19" s="69">
        <f t="shared" ref="G19:G26" si="0">F19*E19</f>
        <v>1192660.7774400001</v>
      </c>
      <c r="H19" s="69"/>
      <c r="I19" s="69">
        <f t="shared" ref="I19:I26" si="1">H19*E19</f>
        <v>0</v>
      </c>
      <c r="J19" s="68">
        <f t="shared" ref="J19:J26" si="2">G19+I19</f>
        <v>1192660.7774400001</v>
      </c>
      <c r="K19" s="262"/>
      <c r="L19" s="136"/>
    </row>
    <row r="20" spans="1:12" s="135" customFormat="1" ht="15.75" customHeight="1" outlineLevel="1" x14ac:dyDescent="0.25">
      <c r="A20" s="127"/>
      <c r="B20" s="140"/>
      <c r="C20" s="139" t="s">
        <v>1206</v>
      </c>
      <c r="D20" s="138" t="s">
        <v>181</v>
      </c>
      <c r="E20" s="125">
        <v>168.8</v>
      </c>
      <c r="F20" s="76">
        <v>1131.7614000000001</v>
      </c>
      <c r="G20" s="69">
        <f t="shared" si="0"/>
        <v>191041.32432000001</v>
      </c>
      <c r="H20" s="69">
        <v>3051.3912000000005</v>
      </c>
      <c r="I20" s="69">
        <f t="shared" si="1"/>
        <v>515074.8345600001</v>
      </c>
      <c r="J20" s="68">
        <f t="shared" si="2"/>
        <v>706116.15888000012</v>
      </c>
      <c r="K20" s="262"/>
      <c r="L20" s="136"/>
    </row>
    <row r="21" spans="1:12" s="135" customFormat="1" ht="15.75" customHeight="1" outlineLevel="1" x14ac:dyDescent="0.25">
      <c r="A21" s="127"/>
      <c r="B21" s="140"/>
      <c r="C21" s="139" t="s">
        <v>1205</v>
      </c>
      <c r="D21" s="138" t="s">
        <v>181</v>
      </c>
      <c r="E21" s="125">
        <v>111.8</v>
      </c>
      <c r="F21" s="76">
        <v>7888.9800000000014</v>
      </c>
      <c r="G21" s="69">
        <f t="shared" si="0"/>
        <v>881987.96400000015</v>
      </c>
      <c r="H21" s="69"/>
      <c r="I21" s="69">
        <f t="shared" si="1"/>
        <v>0</v>
      </c>
      <c r="J21" s="68">
        <f t="shared" si="2"/>
        <v>881987.96400000015</v>
      </c>
      <c r="K21" s="262"/>
      <c r="L21" s="136"/>
    </row>
    <row r="22" spans="1:12" s="135" customFormat="1" ht="25.5" customHeight="1" outlineLevel="1" x14ac:dyDescent="0.25">
      <c r="A22" s="127"/>
      <c r="B22" s="140"/>
      <c r="C22" s="139" t="s">
        <v>1204</v>
      </c>
      <c r="D22" s="138" t="s">
        <v>181</v>
      </c>
      <c r="E22" s="125">
        <v>206.75</v>
      </c>
      <c r="F22" s="76">
        <v>1134.7875000000001</v>
      </c>
      <c r="G22" s="69">
        <f t="shared" si="0"/>
        <v>234617.31562500002</v>
      </c>
      <c r="H22" s="69">
        <v>719.08980000000008</v>
      </c>
      <c r="I22" s="69">
        <f t="shared" si="1"/>
        <v>148671.81615000003</v>
      </c>
      <c r="J22" s="68">
        <f t="shared" si="2"/>
        <v>383289.13177500002</v>
      </c>
      <c r="K22" s="262"/>
      <c r="L22" s="136"/>
    </row>
    <row r="23" spans="1:12" s="135" customFormat="1" ht="15.75" customHeight="1" outlineLevel="1" x14ac:dyDescent="0.25">
      <c r="A23" s="127"/>
      <c r="B23" s="140"/>
      <c r="C23" s="139" t="s">
        <v>1185</v>
      </c>
      <c r="D23" s="138" t="s">
        <v>181</v>
      </c>
      <c r="E23" s="125">
        <v>69.400000000000006</v>
      </c>
      <c r="F23" s="76">
        <v>888.18000000000006</v>
      </c>
      <c r="G23" s="69">
        <f t="shared" si="0"/>
        <v>61639.69200000001</v>
      </c>
      <c r="H23" s="69">
        <v>462.8</v>
      </c>
      <c r="I23" s="69">
        <f t="shared" si="1"/>
        <v>32118.320000000003</v>
      </c>
      <c r="J23" s="68">
        <f t="shared" si="2"/>
        <v>93758.012000000017</v>
      </c>
      <c r="K23" s="262"/>
      <c r="L23" s="136"/>
    </row>
    <row r="24" spans="1:12" s="135" customFormat="1" ht="15.75" customHeight="1" outlineLevel="1" x14ac:dyDescent="0.25">
      <c r="A24" s="127"/>
      <c r="B24" s="140"/>
      <c r="C24" s="139" t="s">
        <v>1184</v>
      </c>
      <c r="D24" s="138" t="s">
        <v>181</v>
      </c>
      <c r="E24" s="125">
        <v>69.400000000000006</v>
      </c>
      <c r="F24" s="76">
        <v>1277.25</v>
      </c>
      <c r="G24" s="69">
        <f t="shared" si="0"/>
        <v>88641.150000000009</v>
      </c>
      <c r="H24" s="69">
        <v>397.78700000000003</v>
      </c>
      <c r="I24" s="69">
        <f t="shared" si="1"/>
        <v>27606.417800000003</v>
      </c>
      <c r="J24" s="68">
        <f t="shared" si="2"/>
        <v>116247.56780000002</v>
      </c>
      <c r="K24" s="262"/>
      <c r="L24" s="136"/>
    </row>
    <row r="25" spans="1:12" s="135" customFormat="1" ht="15.75" customHeight="1" outlineLevel="1" x14ac:dyDescent="0.25">
      <c r="A25" s="127"/>
      <c r="B25" s="140"/>
      <c r="C25" s="139" t="s">
        <v>1203</v>
      </c>
      <c r="D25" s="138" t="s">
        <v>181</v>
      </c>
      <c r="E25" s="125">
        <f>69.4*2</f>
        <v>138.80000000000001</v>
      </c>
      <c r="F25" s="76">
        <v>635.48100000000011</v>
      </c>
      <c r="G25" s="69">
        <f t="shared" si="0"/>
        <v>88204.762800000026</v>
      </c>
      <c r="H25" s="69">
        <v>740.96879999999999</v>
      </c>
      <c r="I25" s="69">
        <f t="shared" si="1"/>
        <v>102846.46944</v>
      </c>
      <c r="J25" s="68">
        <f t="shared" si="2"/>
        <v>191051.23224000004</v>
      </c>
      <c r="K25" s="262"/>
      <c r="L25" s="136"/>
    </row>
    <row r="26" spans="1:12" s="135" customFormat="1" ht="15.75" customHeight="1" outlineLevel="1" x14ac:dyDescent="0.25">
      <c r="A26" s="127"/>
      <c r="B26" s="140"/>
      <c r="C26" s="139" t="s">
        <v>1202</v>
      </c>
      <c r="D26" s="138" t="s">
        <v>181</v>
      </c>
      <c r="E26" s="125">
        <f>69.4*2</f>
        <v>138.80000000000001</v>
      </c>
      <c r="F26" s="76">
        <v>75.652500000000018</v>
      </c>
      <c r="G26" s="69">
        <f t="shared" si="0"/>
        <v>10500.567000000003</v>
      </c>
      <c r="H26" s="69">
        <v>42.299400000000006</v>
      </c>
      <c r="I26" s="69">
        <f t="shared" si="1"/>
        <v>5871.1567200000009</v>
      </c>
      <c r="J26" s="68">
        <f t="shared" si="2"/>
        <v>16371.723720000004</v>
      </c>
      <c r="K26" s="262"/>
      <c r="L26" s="136"/>
    </row>
    <row r="27" spans="1:12" s="135" customFormat="1" ht="15.75" outlineLevel="1" x14ac:dyDescent="0.25">
      <c r="A27" s="127"/>
      <c r="B27" s="140"/>
      <c r="C27" s="101" t="s">
        <v>1201</v>
      </c>
      <c r="D27" s="138"/>
      <c r="E27" s="125"/>
      <c r="F27" s="76"/>
      <c r="G27" s="69"/>
      <c r="H27" s="69"/>
      <c r="I27" s="69"/>
      <c r="J27" s="68"/>
      <c r="K27" s="262"/>
      <c r="L27" s="136"/>
    </row>
    <row r="28" spans="1:12" s="135" customFormat="1" ht="15.75" outlineLevel="1" x14ac:dyDescent="0.25">
      <c r="A28" s="127"/>
      <c r="B28" s="140"/>
      <c r="C28" s="139" t="s">
        <v>1200</v>
      </c>
      <c r="D28" s="138" t="s">
        <v>181</v>
      </c>
      <c r="E28" s="125">
        <v>352.5</v>
      </c>
      <c r="F28" s="76">
        <v>378.26249999999999</v>
      </c>
      <c r="G28" s="69">
        <f>F28*E28</f>
        <v>133337.53125</v>
      </c>
      <c r="H28" s="69">
        <v>72.930000000000007</v>
      </c>
      <c r="I28" s="69">
        <f>H28*E28</f>
        <v>25707.825000000001</v>
      </c>
      <c r="J28" s="68">
        <f>G28+I28</f>
        <v>159045.35625000001</v>
      </c>
      <c r="K28" s="262"/>
      <c r="L28" s="136"/>
    </row>
    <row r="29" spans="1:12" s="135" customFormat="1" ht="15.75" outlineLevel="1" x14ac:dyDescent="0.25">
      <c r="A29" s="127"/>
      <c r="B29" s="140"/>
      <c r="C29" s="139" t="s">
        <v>1199</v>
      </c>
      <c r="D29" s="138" t="s">
        <v>185</v>
      </c>
      <c r="E29" s="125">
        <v>7.87</v>
      </c>
      <c r="F29" s="76">
        <v>13208</v>
      </c>
      <c r="G29" s="69">
        <f>F29*E29</f>
        <v>103946.96</v>
      </c>
      <c r="H29" s="69">
        <v>14998</v>
      </c>
      <c r="I29" s="69">
        <f>H29*E29</f>
        <v>118034.26</v>
      </c>
      <c r="J29" s="68">
        <f>G29+I29</f>
        <v>221981.22</v>
      </c>
      <c r="K29" s="262"/>
      <c r="L29" s="136"/>
    </row>
    <row r="30" spans="1:12" s="135" customFormat="1" ht="25.5" customHeight="1" outlineLevel="1" x14ac:dyDescent="0.25">
      <c r="A30" s="127"/>
      <c r="B30" s="140"/>
      <c r="C30" s="139" t="s">
        <v>1198</v>
      </c>
      <c r="D30" s="138" t="s">
        <v>217</v>
      </c>
      <c r="E30" s="129"/>
      <c r="F30" s="76"/>
      <c r="G30" s="69"/>
      <c r="H30" s="69"/>
      <c r="I30" s="69"/>
      <c r="J30" s="68"/>
      <c r="K30" s="262"/>
      <c r="L30" s="136"/>
    </row>
    <row r="31" spans="1:12" s="135" customFormat="1" ht="15.75" customHeight="1" outlineLevel="1" x14ac:dyDescent="0.25">
      <c r="A31" s="127"/>
      <c r="B31" s="140"/>
      <c r="C31" s="139" t="s">
        <v>1197</v>
      </c>
      <c r="D31" s="138" t="s">
        <v>181</v>
      </c>
      <c r="E31" s="125">
        <v>187.8</v>
      </c>
      <c r="F31" s="76">
        <v>4772</v>
      </c>
      <c r="G31" s="69">
        <f t="shared" ref="G31:G39" si="3">F31*E31</f>
        <v>896181.60000000009</v>
      </c>
      <c r="H31" s="69">
        <v>2131</v>
      </c>
      <c r="I31" s="69">
        <f t="shared" ref="I31:I39" si="4">H31*E31</f>
        <v>400201.80000000005</v>
      </c>
      <c r="J31" s="68">
        <f t="shared" ref="J31:J39" si="5">G31+I31</f>
        <v>1296383.4000000001</v>
      </c>
      <c r="K31" s="262"/>
      <c r="L31" s="136"/>
    </row>
    <row r="32" spans="1:12" s="135" customFormat="1" ht="15.75" customHeight="1" outlineLevel="1" x14ac:dyDescent="0.25">
      <c r="A32" s="127"/>
      <c r="B32" s="140"/>
      <c r="C32" s="139" t="s">
        <v>1196</v>
      </c>
      <c r="D32" s="138" t="s">
        <v>181</v>
      </c>
      <c r="E32" s="125">
        <v>332.1</v>
      </c>
      <c r="F32" s="76">
        <v>2629</v>
      </c>
      <c r="G32" s="69">
        <f t="shared" si="3"/>
        <v>873090.9</v>
      </c>
      <c r="H32" s="69">
        <v>3034</v>
      </c>
      <c r="I32" s="69">
        <f t="shared" si="4"/>
        <v>1007591.4</v>
      </c>
      <c r="J32" s="68">
        <f t="shared" si="5"/>
        <v>1880682.3</v>
      </c>
      <c r="K32" s="262"/>
      <c r="L32" s="136"/>
    </row>
    <row r="33" spans="1:12" s="135" customFormat="1" ht="15.75" customHeight="1" outlineLevel="1" x14ac:dyDescent="0.25">
      <c r="A33" s="127"/>
      <c r="B33" s="140"/>
      <c r="C33" s="139" t="s">
        <v>1195</v>
      </c>
      <c r="D33" s="138" t="s">
        <v>181</v>
      </c>
      <c r="E33" s="125">
        <v>121.8</v>
      </c>
      <c r="F33" s="76">
        <v>708.10739999999998</v>
      </c>
      <c r="G33" s="69">
        <f t="shared" si="3"/>
        <v>86247.481319999992</v>
      </c>
      <c r="H33" s="69">
        <v>2641.5246000000002</v>
      </c>
      <c r="I33" s="69">
        <f t="shared" si="4"/>
        <v>321737.69628000003</v>
      </c>
      <c r="J33" s="68">
        <f t="shared" si="5"/>
        <v>407985.17760000005</v>
      </c>
      <c r="K33" s="262"/>
      <c r="L33" s="136"/>
    </row>
    <row r="34" spans="1:12" s="135" customFormat="1" ht="15.75" customHeight="1" outlineLevel="1" x14ac:dyDescent="0.25">
      <c r="A34" s="127"/>
      <c r="B34" s="140"/>
      <c r="C34" s="139" t="s">
        <v>1194</v>
      </c>
      <c r="D34" s="138" t="s">
        <v>181</v>
      </c>
      <c r="E34" s="125">
        <v>141.30000000000001</v>
      </c>
      <c r="F34" s="76">
        <v>680.87250000000006</v>
      </c>
      <c r="G34" s="69">
        <f t="shared" si="3"/>
        <v>96207.284250000012</v>
      </c>
      <c r="H34" s="69">
        <v>1083.7398000000001</v>
      </c>
      <c r="I34" s="69">
        <f t="shared" si="4"/>
        <v>153132.43374000001</v>
      </c>
      <c r="J34" s="68">
        <f t="shared" si="5"/>
        <v>249339.71799000003</v>
      </c>
      <c r="K34" s="262"/>
      <c r="L34" s="136"/>
    </row>
    <row r="35" spans="1:12" s="135" customFormat="1" ht="15.75" customHeight="1" outlineLevel="1" x14ac:dyDescent="0.25">
      <c r="A35" s="127"/>
      <c r="B35" s="140"/>
      <c r="C35" s="139" t="s">
        <v>1193</v>
      </c>
      <c r="D35" s="138" t="s">
        <v>181</v>
      </c>
      <c r="E35" s="125">
        <v>355.6</v>
      </c>
      <c r="F35" s="76">
        <v>3576</v>
      </c>
      <c r="G35" s="69">
        <f t="shared" si="3"/>
        <v>1271625.6000000001</v>
      </c>
      <c r="H35" s="69">
        <v>1630</v>
      </c>
      <c r="I35" s="69">
        <f t="shared" si="4"/>
        <v>579628</v>
      </c>
      <c r="J35" s="68">
        <f t="shared" si="5"/>
        <v>1851253.6</v>
      </c>
      <c r="K35" s="262"/>
      <c r="L35" s="136"/>
    </row>
    <row r="36" spans="1:12" s="135" customFormat="1" ht="15.75" customHeight="1" outlineLevel="1" x14ac:dyDescent="0.25">
      <c r="A36" s="127"/>
      <c r="B36" s="140"/>
      <c r="C36" s="139" t="s">
        <v>1192</v>
      </c>
      <c r="D36" s="138" t="s">
        <v>181</v>
      </c>
      <c r="E36" s="125">
        <v>2</v>
      </c>
      <c r="F36" s="76">
        <v>4149</v>
      </c>
      <c r="G36" s="69">
        <f t="shared" si="3"/>
        <v>8298</v>
      </c>
      <c r="H36" s="69">
        <v>2131</v>
      </c>
      <c r="I36" s="69">
        <f t="shared" si="4"/>
        <v>4262</v>
      </c>
      <c r="J36" s="68">
        <f t="shared" si="5"/>
        <v>12560</v>
      </c>
      <c r="K36" s="262"/>
      <c r="L36" s="136"/>
    </row>
    <row r="37" spans="1:12" s="135" customFormat="1" ht="25.5" customHeight="1" outlineLevel="1" x14ac:dyDescent="0.25">
      <c r="A37" s="127"/>
      <c r="B37" s="140"/>
      <c r="C37" s="139" t="s">
        <v>1191</v>
      </c>
      <c r="D37" s="138" t="s">
        <v>181</v>
      </c>
      <c r="E37" s="125">
        <v>141.30000000000001</v>
      </c>
      <c r="F37" s="76">
        <v>3470</v>
      </c>
      <c r="G37" s="69">
        <f t="shared" si="3"/>
        <v>490311.00000000006</v>
      </c>
      <c r="H37" s="69">
        <v>1590</v>
      </c>
      <c r="I37" s="69">
        <f t="shared" si="4"/>
        <v>224667.00000000003</v>
      </c>
      <c r="J37" s="68">
        <f t="shared" si="5"/>
        <v>714978.00000000012</v>
      </c>
      <c r="K37" s="262"/>
      <c r="L37" s="136"/>
    </row>
    <row r="38" spans="1:12" s="135" customFormat="1" ht="15.75" customHeight="1" outlineLevel="1" x14ac:dyDescent="0.25">
      <c r="A38" s="127"/>
      <c r="B38" s="140"/>
      <c r="C38" s="139" t="s">
        <v>1190</v>
      </c>
      <c r="D38" s="138" t="s">
        <v>181</v>
      </c>
      <c r="E38" s="125">
        <v>1140.5999999999999</v>
      </c>
      <c r="F38" s="76">
        <v>75.652500000000018</v>
      </c>
      <c r="G38" s="69">
        <f t="shared" si="3"/>
        <v>86289.241500000018</v>
      </c>
      <c r="H38" s="69">
        <v>42.299400000000006</v>
      </c>
      <c r="I38" s="69">
        <f t="shared" si="4"/>
        <v>48246.695640000005</v>
      </c>
      <c r="J38" s="68">
        <f t="shared" si="5"/>
        <v>134535.93714000002</v>
      </c>
      <c r="K38" s="262"/>
      <c r="L38" s="136"/>
    </row>
    <row r="39" spans="1:12" s="189" customFormat="1" ht="15.75" outlineLevel="1" x14ac:dyDescent="0.25">
      <c r="A39" s="127"/>
      <c r="B39" s="140"/>
      <c r="C39" s="139" t="s">
        <v>1189</v>
      </c>
      <c r="D39" s="138" t="s">
        <v>181</v>
      </c>
      <c r="E39" s="125">
        <v>1194.52</v>
      </c>
      <c r="F39" s="76">
        <v>4448.1898168301914</v>
      </c>
      <c r="G39" s="69">
        <f t="shared" si="3"/>
        <v>5313451.7</v>
      </c>
      <c r="H39" s="69">
        <v>3702.4359575394305</v>
      </c>
      <c r="I39" s="69">
        <f t="shared" si="4"/>
        <v>4422633.8000000007</v>
      </c>
      <c r="J39" s="68">
        <f t="shared" si="5"/>
        <v>9736085.5</v>
      </c>
      <c r="K39" s="262"/>
      <c r="L39" s="190"/>
    </row>
    <row r="40" spans="1:12" s="135" customFormat="1" ht="15.75" customHeight="1" outlineLevel="2" x14ac:dyDescent="0.25">
      <c r="A40" s="127"/>
      <c r="B40" s="140"/>
      <c r="C40" s="139" t="s">
        <v>1188</v>
      </c>
      <c r="D40" s="138" t="s">
        <v>181</v>
      </c>
      <c r="E40" s="125">
        <v>154.97</v>
      </c>
      <c r="F40" s="76"/>
      <c r="G40" s="69"/>
      <c r="H40" s="69"/>
      <c r="I40" s="69"/>
      <c r="J40" s="68"/>
      <c r="K40" s="262"/>
      <c r="L40" s="136"/>
    </row>
    <row r="41" spans="1:12" s="135" customFormat="1" ht="15.75" customHeight="1" outlineLevel="2" x14ac:dyDescent="0.25">
      <c r="A41" s="127"/>
      <c r="B41" s="140"/>
      <c r="C41" s="139" t="s">
        <v>1187</v>
      </c>
      <c r="D41" s="138" t="s">
        <v>181</v>
      </c>
      <c r="E41" s="125">
        <v>115.3</v>
      </c>
      <c r="F41" s="76"/>
      <c r="G41" s="69"/>
      <c r="H41" s="69"/>
      <c r="I41" s="69"/>
      <c r="J41" s="68"/>
      <c r="K41" s="262"/>
      <c r="L41" s="136"/>
    </row>
    <row r="42" spans="1:12" s="135" customFormat="1" ht="15.75" customHeight="1" outlineLevel="2" x14ac:dyDescent="0.25">
      <c r="A42" s="127"/>
      <c r="B42" s="140"/>
      <c r="C42" s="139" t="s">
        <v>1186</v>
      </c>
      <c r="D42" s="138" t="s">
        <v>181</v>
      </c>
      <c r="E42" s="125">
        <v>84.16</v>
      </c>
      <c r="F42" s="76"/>
      <c r="G42" s="69"/>
      <c r="H42" s="69"/>
      <c r="I42" s="69"/>
      <c r="J42" s="68"/>
      <c r="K42" s="262"/>
      <c r="L42" s="136"/>
    </row>
    <row r="43" spans="1:12" s="135" customFormat="1" ht="15.75" customHeight="1" outlineLevel="2" x14ac:dyDescent="0.25">
      <c r="A43" s="127"/>
      <c r="B43" s="140"/>
      <c r="C43" s="139" t="s">
        <v>480</v>
      </c>
      <c r="D43" s="138" t="s">
        <v>181</v>
      </c>
      <c r="E43" s="125">
        <v>1194.52</v>
      </c>
      <c r="F43" s="76"/>
      <c r="G43" s="69"/>
      <c r="H43" s="69"/>
      <c r="I43" s="69"/>
      <c r="J43" s="68"/>
      <c r="K43" s="262"/>
      <c r="L43" s="136"/>
    </row>
    <row r="44" spans="1:12" s="135" customFormat="1" ht="15.75" customHeight="1" outlineLevel="2" x14ac:dyDescent="0.25">
      <c r="A44" s="127"/>
      <c r="B44" s="140"/>
      <c r="C44" s="139" t="s">
        <v>1185</v>
      </c>
      <c r="D44" s="138" t="s">
        <v>181</v>
      </c>
      <c r="E44" s="125">
        <v>1194.52</v>
      </c>
      <c r="F44" s="76"/>
      <c r="G44" s="69"/>
      <c r="H44" s="69"/>
      <c r="I44" s="69"/>
      <c r="J44" s="68"/>
      <c r="K44" s="262"/>
      <c r="L44" s="136"/>
    </row>
    <row r="45" spans="1:12" s="135" customFormat="1" ht="15.75" customHeight="1" outlineLevel="2" x14ac:dyDescent="0.25">
      <c r="A45" s="127"/>
      <c r="B45" s="140"/>
      <c r="C45" s="139" t="s">
        <v>1184</v>
      </c>
      <c r="D45" s="138" t="s">
        <v>181</v>
      </c>
      <c r="E45" s="125">
        <v>1194.52</v>
      </c>
      <c r="F45" s="76"/>
      <c r="G45" s="69"/>
      <c r="H45" s="69"/>
      <c r="I45" s="69"/>
      <c r="J45" s="68"/>
      <c r="K45" s="262"/>
      <c r="L45" s="136"/>
    </row>
    <row r="46" spans="1:12" s="135" customFormat="1" ht="15.75" customHeight="1" outlineLevel="2" x14ac:dyDescent="0.25">
      <c r="A46" s="127"/>
      <c r="B46" s="140"/>
      <c r="C46" s="139" t="s">
        <v>480</v>
      </c>
      <c r="D46" s="138" t="s">
        <v>181</v>
      </c>
      <c r="E46" s="125">
        <v>1194.52</v>
      </c>
      <c r="F46" s="76"/>
      <c r="G46" s="69"/>
      <c r="H46" s="69"/>
      <c r="I46" s="69"/>
      <c r="J46" s="68"/>
      <c r="K46" s="262"/>
      <c r="L46" s="136"/>
    </row>
    <row r="47" spans="1:12" s="135" customFormat="1" ht="15.75" customHeight="1" outlineLevel="2" x14ac:dyDescent="0.25">
      <c r="A47" s="127"/>
      <c r="B47" s="140"/>
      <c r="C47" s="139" t="s">
        <v>1183</v>
      </c>
      <c r="D47" s="138" t="s">
        <v>181</v>
      </c>
      <c r="E47" s="125">
        <v>717.03</v>
      </c>
      <c r="F47" s="76"/>
      <c r="G47" s="69"/>
      <c r="H47" s="69"/>
      <c r="I47" s="69"/>
      <c r="J47" s="68"/>
      <c r="K47" s="262"/>
      <c r="L47" s="136"/>
    </row>
    <row r="48" spans="1:12" s="135" customFormat="1" ht="15.75" customHeight="1" outlineLevel="2" x14ac:dyDescent="0.25">
      <c r="A48" s="127"/>
      <c r="B48" s="140"/>
      <c r="C48" s="139" t="s">
        <v>1182</v>
      </c>
      <c r="D48" s="138" t="s">
        <v>181</v>
      </c>
      <c r="E48" s="125">
        <v>420.6</v>
      </c>
      <c r="F48" s="76"/>
      <c r="G48" s="69"/>
      <c r="H48" s="69"/>
      <c r="I48" s="69"/>
      <c r="J48" s="68"/>
      <c r="K48" s="262"/>
      <c r="L48" s="136"/>
    </row>
    <row r="49" spans="1:12" s="135" customFormat="1" ht="15.75" customHeight="1" outlineLevel="2" x14ac:dyDescent="0.25">
      <c r="A49" s="127"/>
      <c r="B49" s="140"/>
      <c r="C49" s="139" t="s">
        <v>1181</v>
      </c>
      <c r="D49" s="138" t="s">
        <v>181</v>
      </c>
      <c r="E49" s="125">
        <v>297.2</v>
      </c>
      <c r="F49" s="76"/>
      <c r="G49" s="69"/>
      <c r="H49" s="69"/>
      <c r="I49" s="69"/>
      <c r="J49" s="68"/>
      <c r="K49" s="262"/>
      <c r="L49" s="136"/>
    </row>
    <row r="50" spans="1:12" s="135" customFormat="1" ht="15.75" customHeight="1" outlineLevel="2" x14ac:dyDescent="0.25">
      <c r="A50" s="127"/>
      <c r="B50" s="140"/>
      <c r="C50" s="139" t="s">
        <v>1180</v>
      </c>
      <c r="D50" s="138" t="s">
        <v>181</v>
      </c>
      <c r="E50" s="125">
        <v>297.2</v>
      </c>
      <c r="F50" s="76"/>
      <c r="G50" s="69"/>
      <c r="H50" s="69"/>
      <c r="I50" s="69"/>
      <c r="J50" s="68"/>
      <c r="K50" s="262"/>
      <c r="L50" s="136"/>
    </row>
    <row r="51" spans="1:12" s="135" customFormat="1" ht="15.75" customHeight="1" outlineLevel="2" x14ac:dyDescent="0.25">
      <c r="A51" s="127"/>
      <c r="B51" s="140"/>
      <c r="C51" s="139" t="s">
        <v>1179</v>
      </c>
      <c r="D51" s="138" t="s">
        <v>181</v>
      </c>
      <c r="E51" s="125">
        <v>211.32</v>
      </c>
      <c r="F51" s="76"/>
      <c r="G51" s="69"/>
      <c r="H51" s="69"/>
      <c r="I51" s="69"/>
      <c r="J51" s="68"/>
      <c r="K51" s="262"/>
      <c r="L51" s="136"/>
    </row>
    <row r="52" spans="1:12" s="189" customFormat="1" ht="15.75" customHeight="1" outlineLevel="1" x14ac:dyDescent="0.25">
      <c r="A52" s="127"/>
      <c r="B52" s="140"/>
      <c r="C52" s="139" t="s">
        <v>1178</v>
      </c>
      <c r="D52" s="138" t="s">
        <v>190</v>
      </c>
      <c r="E52" s="125">
        <v>11</v>
      </c>
      <c r="F52" s="76">
        <v>34209</v>
      </c>
      <c r="G52" s="69">
        <f>F52*E52</f>
        <v>376299</v>
      </c>
      <c r="H52" s="69">
        <v>89433</v>
      </c>
      <c r="I52" s="69">
        <f>H52*E52</f>
        <v>983763</v>
      </c>
      <c r="J52" s="68">
        <f>G52+I52</f>
        <v>1360062</v>
      </c>
      <c r="K52" s="262"/>
      <c r="L52" s="190"/>
    </row>
    <row r="53" spans="1:12" s="189" customFormat="1" ht="15.75" customHeight="1" outlineLevel="1" x14ac:dyDescent="0.25">
      <c r="A53" s="127"/>
      <c r="B53" s="140"/>
      <c r="C53" s="139" t="s">
        <v>1177</v>
      </c>
      <c r="D53" s="138" t="s">
        <v>190</v>
      </c>
      <c r="E53" s="125">
        <v>6</v>
      </c>
      <c r="F53" s="76">
        <v>18204</v>
      </c>
      <c r="G53" s="69">
        <f>F53*E53</f>
        <v>109224</v>
      </c>
      <c r="H53" s="69">
        <v>79865</v>
      </c>
      <c r="I53" s="69">
        <f>H53*E53</f>
        <v>479190</v>
      </c>
      <c r="J53" s="68">
        <f>G53+I53</f>
        <v>588414</v>
      </c>
      <c r="K53" s="262"/>
      <c r="L53" s="190"/>
    </row>
    <row r="54" spans="1:12" s="189" customFormat="1" ht="15.75" customHeight="1" outlineLevel="1" x14ac:dyDescent="0.25">
      <c r="A54" s="127"/>
      <c r="B54" s="140"/>
      <c r="C54" s="139" t="s">
        <v>1176</v>
      </c>
      <c r="D54" s="138" t="s">
        <v>190</v>
      </c>
      <c r="E54" s="125">
        <v>42</v>
      </c>
      <c r="F54" s="76">
        <v>14176</v>
      </c>
      <c r="G54" s="69">
        <f>F54*E54</f>
        <v>595392</v>
      </c>
      <c r="H54" s="69">
        <v>34900</v>
      </c>
      <c r="I54" s="69">
        <f>H54*E54</f>
        <v>1465800</v>
      </c>
      <c r="J54" s="68">
        <f>G54+I54</f>
        <v>2061192</v>
      </c>
      <c r="K54" s="262"/>
      <c r="L54" s="190"/>
    </row>
    <row r="55" spans="1:12" s="135" customFormat="1" ht="38.25" customHeight="1" outlineLevel="2" x14ac:dyDescent="0.25">
      <c r="A55" s="127"/>
      <c r="B55" s="140"/>
      <c r="C55" s="139" t="s">
        <v>1175</v>
      </c>
      <c r="D55" s="138" t="s">
        <v>190</v>
      </c>
      <c r="E55" s="125">
        <v>4</v>
      </c>
      <c r="F55" s="76">
        <v>0</v>
      </c>
      <c r="G55" s="69"/>
      <c r="H55" s="69">
        <v>0</v>
      </c>
      <c r="I55" s="69"/>
      <c r="J55" s="68"/>
      <c r="K55" s="262"/>
      <c r="L55" s="136"/>
    </row>
    <row r="56" spans="1:12" s="135" customFormat="1" ht="38.25" customHeight="1" outlineLevel="2" x14ac:dyDescent="0.25">
      <c r="A56" s="127"/>
      <c r="B56" s="140"/>
      <c r="C56" s="139" t="s">
        <v>1174</v>
      </c>
      <c r="D56" s="138" t="s">
        <v>190</v>
      </c>
      <c r="E56" s="125">
        <v>1</v>
      </c>
      <c r="F56" s="76">
        <v>0</v>
      </c>
      <c r="G56" s="69"/>
      <c r="H56" s="69">
        <v>0</v>
      </c>
      <c r="I56" s="69"/>
      <c r="J56" s="68"/>
      <c r="K56" s="262"/>
      <c r="L56" s="136"/>
    </row>
    <row r="57" spans="1:12" s="135" customFormat="1" ht="15.75" customHeight="1" outlineLevel="2" x14ac:dyDescent="0.25">
      <c r="A57" s="127"/>
      <c r="B57" s="140"/>
      <c r="C57" s="139" t="s">
        <v>1173</v>
      </c>
      <c r="D57" s="138" t="s">
        <v>190</v>
      </c>
      <c r="E57" s="125">
        <v>7</v>
      </c>
      <c r="F57" s="76">
        <v>0</v>
      </c>
      <c r="G57" s="69"/>
      <c r="H57" s="69">
        <v>0</v>
      </c>
      <c r="I57" s="69"/>
      <c r="J57" s="68"/>
      <c r="K57" s="262"/>
      <c r="L57" s="136"/>
    </row>
    <row r="58" spans="1:12" s="135" customFormat="1" ht="15.75" customHeight="1" outlineLevel="2" x14ac:dyDescent="0.25">
      <c r="A58" s="127"/>
      <c r="B58" s="140"/>
      <c r="C58" s="139" t="s">
        <v>1172</v>
      </c>
      <c r="D58" s="138" t="s">
        <v>190</v>
      </c>
      <c r="E58" s="125">
        <v>9</v>
      </c>
      <c r="F58" s="76">
        <v>0</v>
      </c>
      <c r="G58" s="69"/>
      <c r="H58" s="69">
        <v>0</v>
      </c>
      <c r="I58" s="69"/>
      <c r="J58" s="68"/>
      <c r="K58" s="262"/>
      <c r="L58" s="136"/>
    </row>
    <row r="59" spans="1:12" s="135" customFormat="1" ht="15.75" customHeight="1" outlineLevel="2" x14ac:dyDescent="0.25">
      <c r="A59" s="127"/>
      <c r="B59" s="140"/>
      <c r="C59" s="139" t="s">
        <v>1171</v>
      </c>
      <c r="D59" s="138" t="s">
        <v>190</v>
      </c>
      <c r="E59" s="125">
        <v>2</v>
      </c>
      <c r="F59" s="76">
        <v>0</v>
      </c>
      <c r="G59" s="69"/>
      <c r="H59" s="69">
        <v>0</v>
      </c>
      <c r="I59" s="69"/>
      <c r="J59" s="68"/>
      <c r="K59" s="262"/>
      <c r="L59" s="136"/>
    </row>
    <row r="60" spans="1:12" s="135" customFormat="1" ht="15.75" customHeight="1" outlineLevel="2" x14ac:dyDescent="0.25">
      <c r="A60" s="127"/>
      <c r="B60" s="140"/>
      <c r="C60" s="139" t="s">
        <v>1170</v>
      </c>
      <c r="D60" s="138" t="s">
        <v>190</v>
      </c>
      <c r="E60" s="125">
        <v>1</v>
      </c>
      <c r="F60" s="76">
        <v>0</v>
      </c>
      <c r="G60" s="69"/>
      <c r="H60" s="69">
        <v>0</v>
      </c>
      <c r="I60" s="69"/>
      <c r="J60" s="68"/>
      <c r="K60" s="262"/>
      <c r="L60" s="136"/>
    </row>
    <row r="61" spans="1:12" s="135" customFormat="1" ht="15.75" customHeight="1" outlineLevel="2" x14ac:dyDescent="0.25">
      <c r="A61" s="127"/>
      <c r="B61" s="140"/>
      <c r="C61" s="139" t="s">
        <v>1170</v>
      </c>
      <c r="D61" s="138" t="s">
        <v>190</v>
      </c>
      <c r="E61" s="125">
        <v>4</v>
      </c>
      <c r="F61" s="76">
        <v>0</v>
      </c>
      <c r="G61" s="69"/>
      <c r="H61" s="69">
        <v>0</v>
      </c>
      <c r="I61" s="69"/>
      <c r="J61" s="68"/>
      <c r="K61" s="262"/>
      <c r="L61" s="136"/>
    </row>
    <row r="62" spans="1:12" s="135" customFormat="1" ht="15.75" customHeight="1" outlineLevel="2" x14ac:dyDescent="0.25">
      <c r="A62" s="127"/>
      <c r="B62" s="140"/>
      <c r="C62" s="139" t="s">
        <v>1169</v>
      </c>
      <c r="D62" s="138" t="s">
        <v>190</v>
      </c>
      <c r="E62" s="125">
        <v>9</v>
      </c>
      <c r="F62" s="76">
        <v>0</v>
      </c>
      <c r="G62" s="69"/>
      <c r="H62" s="69">
        <v>0</v>
      </c>
      <c r="I62" s="69"/>
      <c r="J62" s="68"/>
      <c r="K62" s="262"/>
      <c r="L62" s="136"/>
    </row>
    <row r="63" spans="1:12" s="135" customFormat="1" ht="15.75" customHeight="1" outlineLevel="2" x14ac:dyDescent="0.25">
      <c r="A63" s="127"/>
      <c r="B63" s="140"/>
      <c r="C63" s="139" t="s">
        <v>1169</v>
      </c>
      <c r="D63" s="138" t="s">
        <v>190</v>
      </c>
      <c r="E63" s="125">
        <v>5</v>
      </c>
      <c r="F63" s="76">
        <v>0</v>
      </c>
      <c r="G63" s="69"/>
      <c r="H63" s="69">
        <v>0</v>
      </c>
      <c r="I63" s="69"/>
      <c r="J63" s="68"/>
      <c r="K63" s="262"/>
      <c r="L63" s="136"/>
    </row>
    <row r="64" spans="1:12" s="135" customFormat="1" ht="15.75" customHeight="1" outlineLevel="1" x14ac:dyDescent="0.25">
      <c r="A64" s="195"/>
      <c r="B64" s="140"/>
      <c r="C64" s="101" t="s">
        <v>1168</v>
      </c>
      <c r="D64" s="194" t="s">
        <v>190</v>
      </c>
      <c r="E64" s="193">
        <v>1</v>
      </c>
      <c r="F64" s="192">
        <v>504288.43</v>
      </c>
      <c r="G64" s="191">
        <f>F64*E64</f>
        <v>504288.43</v>
      </c>
      <c r="H64" s="191">
        <v>855301.20000000007</v>
      </c>
      <c r="I64" s="191">
        <f>H64*E64</f>
        <v>855301.20000000007</v>
      </c>
      <c r="J64" s="98">
        <f>G64+I64</f>
        <v>1359589.6300000001</v>
      </c>
      <c r="K64" s="262"/>
      <c r="L64" s="136"/>
    </row>
    <row r="65" spans="1:12" s="135" customFormat="1" ht="15.75" customHeight="1" outlineLevel="3" x14ac:dyDescent="0.25">
      <c r="A65" s="127"/>
      <c r="B65" s="140"/>
      <c r="C65" s="139" t="s">
        <v>1167</v>
      </c>
      <c r="D65" s="138" t="s">
        <v>185</v>
      </c>
      <c r="E65" s="125">
        <v>16.5</v>
      </c>
      <c r="F65" s="76">
        <v>0</v>
      </c>
      <c r="G65" s="69"/>
      <c r="H65" s="69">
        <v>0</v>
      </c>
      <c r="I65" s="69"/>
      <c r="J65" s="68"/>
      <c r="K65" s="262"/>
      <c r="L65" s="136"/>
    </row>
    <row r="66" spans="1:12" s="135" customFormat="1" ht="15.75" customHeight="1" outlineLevel="3" x14ac:dyDescent="0.25">
      <c r="A66" s="127"/>
      <c r="B66" s="140"/>
      <c r="C66" s="139" t="s">
        <v>1166</v>
      </c>
      <c r="D66" s="138" t="s">
        <v>217</v>
      </c>
      <c r="E66" s="129">
        <v>0.495</v>
      </c>
      <c r="F66" s="76">
        <v>0</v>
      </c>
      <c r="G66" s="69"/>
      <c r="H66" s="69">
        <v>0</v>
      </c>
      <c r="I66" s="69"/>
      <c r="J66" s="68"/>
      <c r="K66" s="262"/>
      <c r="L66" s="136"/>
    </row>
    <row r="67" spans="1:12" s="135" customFormat="1" ht="15.75" customHeight="1" outlineLevel="3" x14ac:dyDescent="0.25">
      <c r="A67" s="127"/>
      <c r="B67" s="140"/>
      <c r="C67" s="139" t="s">
        <v>1165</v>
      </c>
      <c r="D67" s="138" t="s">
        <v>190</v>
      </c>
      <c r="E67" s="125">
        <v>9</v>
      </c>
      <c r="F67" s="76">
        <v>0</v>
      </c>
      <c r="G67" s="69"/>
      <c r="H67" s="69">
        <v>0</v>
      </c>
      <c r="I67" s="69"/>
      <c r="J67" s="68"/>
      <c r="K67" s="262"/>
      <c r="L67" s="136"/>
    </row>
    <row r="68" spans="1:12" s="135" customFormat="1" ht="15.75" customHeight="1" outlineLevel="3" x14ac:dyDescent="0.25">
      <c r="A68" s="127"/>
      <c r="B68" s="140"/>
      <c r="C68" s="139" t="s">
        <v>1164</v>
      </c>
      <c r="D68" s="138" t="s">
        <v>190</v>
      </c>
      <c r="E68" s="125">
        <v>4</v>
      </c>
      <c r="F68" s="76">
        <v>0</v>
      </c>
      <c r="G68" s="69"/>
      <c r="H68" s="69">
        <v>0</v>
      </c>
      <c r="I68" s="69"/>
      <c r="J68" s="68"/>
      <c r="K68" s="262"/>
      <c r="L68" s="136"/>
    </row>
    <row r="69" spans="1:12" s="135" customFormat="1" ht="15.75" customHeight="1" outlineLevel="3" x14ac:dyDescent="0.25">
      <c r="A69" s="127"/>
      <c r="B69" s="140"/>
      <c r="C69" s="139" t="s">
        <v>1163</v>
      </c>
      <c r="D69" s="138" t="s">
        <v>185</v>
      </c>
      <c r="E69" s="125">
        <v>0.81</v>
      </c>
      <c r="F69" s="76">
        <v>0</v>
      </c>
      <c r="G69" s="69"/>
      <c r="H69" s="69">
        <v>0</v>
      </c>
      <c r="I69" s="69"/>
      <c r="J69" s="68"/>
      <c r="K69" s="262"/>
      <c r="L69" s="136"/>
    </row>
    <row r="70" spans="1:12" s="135" customFormat="1" ht="15.75" customHeight="1" outlineLevel="3" x14ac:dyDescent="0.25">
      <c r="A70" s="127"/>
      <c r="B70" s="140"/>
      <c r="C70" s="139" t="s">
        <v>1035</v>
      </c>
      <c r="D70" s="138" t="s">
        <v>217</v>
      </c>
      <c r="E70" s="129">
        <v>2.8000000000000001E-2</v>
      </c>
      <c r="F70" s="76">
        <v>0</v>
      </c>
      <c r="G70" s="69"/>
      <c r="H70" s="69">
        <v>0</v>
      </c>
      <c r="I70" s="69"/>
      <c r="J70" s="68"/>
      <c r="K70" s="262"/>
      <c r="L70" s="136"/>
    </row>
    <row r="71" spans="1:12" s="135" customFormat="1" ht="15.75" customHeight="1" outlineLevel="3" x14ac:dyDescent="0.25">
      <c r="A71" s="127"/>
      <c r="B71" s="140"/>
      <c r="C71" s="139" t="s">
        <v>1162</v>
      </c>
      <c r="D71" s="138" t="s">
        <v>217</v>
      </c>
      <c r="E71" s="129">
        <v>3.5000000000000003E-2</v>
      </c>
      <c r="F71" s="76">
        <v>0</v>
      </c>
      <c r="G71" s="69"/>
      <c r="H71" s="69">
        <v>0</v>
      </c>
      <c r="I71" s="69"/>
      <c r="J71" s="68"/>
      <c r="K71" s="262"/>
      <c r="L71" s="136"/>
    </row>
    <row r="72" spans="1:12" s="135" customFormat="1" ht="15.75" customHeight="1" outlineLevel="3" x14ac:dyDescent="0.25">
      <c r="A72" s="127"/>
      <c r="B72" s="140"/>
      <c r="C72" s="139" t="s">
        <v>1161</v>
      </c>
      <c r="D72" s="138" t="s">
        <v>305</v>
      </c>
      <c r="E72" s="125">
        <v>10</v>
      </c>
      <c r="F72" s="76">
        <v>0</v>
      </c>
      <c r="G72" s="69"/>
      <c r="H72" s="69">
        <v>0</v>
      </c>
      <c r="I72" s="69"/>
      <c r="J72" s="68"/>
      <c r="K72" s="262"/>
      <c r="L72" s="136"/>
    </row>
    <row r="73" spans="1:12" s="135" customFormat="1" ht="15.75" customHeight="1" outlineLevel="3" x14ac:dyDescent="0.25">
      <c r="A73" s="127"/>
      <c r="B73" s="140"/>
      <c r="C73" s="139" t="s">
        <v>1160</v>
      </c>
      <c r="D73" s="138" t="s">
        <v>217</v>
      </c>
      <c r="E73" s="129">
        <v>2.7E-2</v>
      </c>
      <c r="F73" s="76">
        <v>0</v>
      </c>
      <c r="G73" s="69"/>
      <c r="H73" s="69">
        <v>0</v>
      </c>
      <c r="I73" s="69"/>
      <c r="J73" s="68"/>
      <c r="K73" s="262"/>
      <c r="L73" s="136"/>
    </row>
    <row r="74" spans="1:12" s="135" customFormat="1" ht="15.75" customHeight="1" outlineLevel="3" x14ac:dyDescent="0.25">
      <c r="A74" s="127"/>
      <c r="B74" s="140"/>
      <c r="C74" s="139" t="s">
        <v>1153</v>
      </c>
      <c r="D74" s="138" t="s">
        <v>190</v>
      </c>
      <c r="E74" s="125">
        <v>42</v>
      </c>
      <c r="F74" s="76">
        <v>0</v>
      </c>
      <c r="G74" s="69"/>
      <c r="H74" s="69">
        <v>0</v>
      </c>
      <c r="I74" s="69"/>
      <c r="J74" s="68"/>
      <c r="K74" s="262"/>
      <c r="L74" s="136"/>
    </row>
    <row r="75" spans="1:12" s="135" customFormat="1" ht="15.75" customHeight="1" outlineLevel="3" x14ac:dyDescent="0.25">
      <c r="A75" s="127"/>
      <c r="B75" s="140"/>
      <c r="C75" s="139" t="s">
        <v>1152</v>
      </c>
      <c r="D75" s="138" t="s">
        <v>190</v>
      </c>
      <c r="E75" s="125">
        <v>42</v>
      </c>
      <c r="F75" s="76">
        <v>0</v>
      </c>
      <c r="G75" s="69"/>
      <c r="H75" s="69">
        <v>0</v>
      </c>
      <c r="I75" s="69"/>
      <c r="J75" s="68"/>
      <c r="K75" s="262"/>
      <c r="L75" s="136"/>
    </row>
    <row r="76" spans="1:12" s="135" customFormat="1" ht="15.75" customHeight="1" outlineLevel="3" x14ac:dyDescent="0.25">
      <c r="A76" s="127"/>
      <c r="B76" s="140"/>
      <c r="C76" s="139" t="s">
        <v>1159</v>
      </c>
      <c r="D76" s="138" t="s">
        <v>190</v>
      </c>
      <c r="E76" s="125">
        <v>1</v>
      </c>
      <c r="F76" s="76">
        <v>0</v>
      </c>
      <c r="G76" s="69"/>
      <c r="H76" s="69">
        <v>0</v>
      </c>
      <c r="I76" s="69"/>
      <c r="J76" s="68"/>
      <c r="K76" s="262"/>
      <c r="L76" s="136"/>
    </row>
    <row r="77" spans="1:12" s="135" customFormat="1" ht="15.75" customHeight="1" outlineLevel="3" x14ac:dyDescent="0.25">
      <c r="A77" s="127"/>
      <c r="B77" s="140"/>
      <c r="C77" s="139" t="s">
        <v>1150</v>
      </c>
      <c r="D77" s="138" t="s">
        <v>217</v>
      </c>
      <c r="E77" s="129">
        <v>0.105</v>
      </c>
      <c r="F77" s="76">
        <v>0</v>
      </c>
      <c r="G77" s="69"/>
      <c r="H77" s="69">
        <v>0</v>
      </c>
      <c r="I77" s="69"/>
      <c r="J77" s="68"/>
      <c r="K77" s="262"/>
      <c r="L77" s="136"/>
    </row>
    <row r="78" spans="1:12" s="135" customFormat="1" ht="15.75" customHeight="1" outlineLevel="3" x14ac:dyDescent="0.25">
      <c r="A78" s="127"/>
      <c r="B78" s="140"/>
      <c r="C78" s="139" t="s">
        <v>1139</v>
      </c>
      <c r="D78" s="138" t="s">
        <v>217</v>
      </c>
      <c r="E78" s="129">
        <v>0.12</v>
      </c>
      <c r="F78" s="76">
        <v>0</v>
      </c>
      <c r="G78" s="69"/>
      <c r="H78" s="69">
        <v>0</v>
      </c>
      <c r="I78" s="69"/>
      <c r="J78" s="68"/>
      <c r="K78" s="262"/>
      <c r="L78" s="136"/>
    </row>
    <row r="79" spans="1:12" s="135" customFormat="1" ht="15.75" customHeight="1" outlineLevel="3" x14ac:dyDescent="0.25">
      <c r="A79" s="127"/>
      <c r="B79" s="140"/>
      <c r="C79" s="139" t="s">
        <v>1073</v>
      </c>
      <c r="D79" s="138" t="s">
        <v>217</v>
      </c>
      <c r="E79" s="129">
        <v>3.5000000000000003E-2</v>
      </c>
      <c r="F79" s="76">
        <v>0</v>
      </c>
      <c r="G79" s="69"/>
      <c r="H79" s="69">
        <v>0</v>
      </c>
      <c r="I79" s="69"/>
      <c r="J79" s="68"/>
      <c r="K79" s="262"/>
      <c r="L79" s="136"/>
    </row>
    <row r="80" spans="1:12" s="135" customFormat="1" ht="15.75" customHeight="1" outlineLevel="3" x14ac:dyDescent="0.25">
      <c r="A80" s="127"/>
      <c r="B80" s="140"/>
      <c r="C80" s="139" t="s">
        <v>1149</v>
      </c>
      <c r="D80" s="138" t="s">
        <v>190</v>
      </c>
      <c r="E80" s="125">
        <v>12</v>
      </c>
      <c r="F80" s="76">
        <v>0</v>
      </c>
      <c r="G80" s="69"/>
      <c r="H80" s="69">
        <v>0</v>
      </c>
      <c r="I80" s="69"/>
      <c r="J80" s="68"/>
      <c r="K80" s="262"/>
      <c r="L80" s="136"/>
    </row>
    <row r="81" spans="1:12" s="135" customFormat="1" ht="15.75" customHeight="1" outlineLevel="3" x14ac:dyDescent="0.25">
      <c r="A81" s="127"/>
      <c r="B81" s="140"/>
      <c r="C81" s="139" t="s">
        <v>1158</v>
      </c>
      <c r="D81" s="138" t="s">
        <v>190</v>
      </c>
      <c r="E81" s="125">
        <v>8</v>
      </c>
      <c r="F81" s="76">
        <v>0</v>
      </c>
      <c r="G81" s="69"/>
      <c r="H81" s="69">
        <v>0</v>
      </c>
      <c r="I81" s="69"/>
      <c r="J81" s="68"/>
      <c r="K81" s="262"/>
      <c r="L81" s="136"/>
    </row>
    <row r="82" spans="1:12" s="135" customFormat="1" ht="15.75" customHeight="1" outlineLevel="3" x14ac:dyDescent="0.25">
      <c r="A82" s="127"/>
      <c r="B82" s="140"/>
      <c r="C82" s="139" t="s">
        <v>1067</v>
      </c>
      <c r="D82" s="138" t="s">
        <v>190</v>
      </c>
      <c r="E82" s="125">
        <v>8</v>
      </c>
      <c r="F82" s="76">
        <v>0</v>
      </c>
      <c r="G82" s="69"/>
      <c r="H82" s="69">
        <v>0</v>
      </c>
      <c r="I82" s="69"/>
      <c r="J82" s="68"/>
      <c r="K82" s="262"/>
      <c r="L82" s="136"/>
    </row>
    <row r="83" spans="1:12" s="135" customFormat="1" ht="25.5" customHeight="1" outlineLevel="3" x14ac:dyDescent="0.25">
      <c r="A83" s="127"/>
      <c r="B83" s="140"/>
      <c r="C83" s="139" t="s">
        <v>1157</v>
      </c>
      <c r="D83" s="138" t="s">
        <v>181</v>
      </c>
      <c r="E83" s="125">
        <v>21</v>
      </c>
      <c r="F83" s="76">
        <v>0</v>
      </c>
      <c r="G83" s="69"/>
      <c r="H83" s="69">
        <v>0</v>
      </c>
      <c r="I83" s="69"/>
      <c r="J83" s="68"/>
      <c r="K83" s="262"/>
      <c r="L83" s="136"/>
    </row>
    <row r="84" spans="1:12" s="135" customFormat="1" ht="25.5" customHeight="1" outlineLevel="3" x14ac:dyDescent="0.25">
      <c r="A84" s="127"/>
      <c r="B84" s="140"/>
      <c r="C84" s="139" t="s">
        <v>1061</v>
      </c>
      <c r="D84" s="138" t="s">
        <v>181</v>
      </c>
      <c r="E84" s="125">
        <v>21.7</v>
      </c>
      <c r="F84" s="76">
        <v>0</v>
      </c>
      <c r="G84" s="69"/>
      <c r="H84" s="69">
        <v>0</v>
      </c>
      <c r="I84" s="69"/>
      <c r="J84" s="68"/>
      <c r="K84" s="262"/>
      <c r="L84" s="136"/>
    </row>
    <row r="85" spans="1:12" s="135" customFormat="1" ht="15.75" customHeight="1" outlineLevel="3" x14ac:dyDescent="0.25">
      <c r="A85" s="127"/>
      <c r="B85" s="140"/>
      <c r="C85" s="139" t="s">
        <v>1156</v>
      </c>
      <c r="D85" s="138" t="s">
        <v>185</v>
      </c>
      <c r="E85" s="125">
        <v>0.52</v>
      </c>
      <c r="F85" s="76">
        <v>0</v>
      </c>
      <c r="G85" s="69"/>
      <c r="H85" s="69">
        <v>0</v>
      </c>
      <c r="I85" s="69"/>
      <c r="J85" s="68"/>
      <c r="K85" s="262"/>
      <c r="L85" s="136"/>
    </row>
    <row r="86" spans="1:12" s="135" customFormat="1" ht="15.75" customHeight="1" outlineLevel="3" x14ac:dyDescent="0.25">
      <c r="A86" s="127"/>
      <c r="B86" s="140"/>
      <c r="C86" s="139" t="s">
        <v>1155</v>
      </c>
      <c r="D86" s="138" t="s">
        <v>305</v>
      </c>
      <c r="E86" s="125">
        <v>144</v>
      </c>
      <c r="F86" s="76">
        <v>0</v>
      </c>
      <c r="G86" s="69"/>
      <c r="H86" s="69">
        <v>0</v>
      </c>
      <c r="I86" s="69"/>
      <c r="J86" s="68"/>
      <c r="K86" s="262"/>
      <c r="L86" s="136"/>
    </row>
    <row r="87" spans="1:12" s="135" customFormat="1" ht="15.75" customHeight="1" outlineLevel="3" x14ac:dyDescent="0.25">
      <c r="A87" s="127"/>
      <c r="B87" s="140"/>
      <c r="C87" s="139" t="s">
        <v>1053</v>
      </c>
      <c r="D87" s="138" t="s">
        <v>305</v>
      </c>
      <c r="E87" s="125">
        <v>13</v>
      </c>
      <c r="F87" s="76">
        <v>0</v>
      </c>
      <c r="G87" s="69"/>
      <c r="H87" s="69">
        <v>0</v>
      </c>
      <c r="I87" s="69"/>
      <c r="J87" s="68"/>
      <c r="K87" s="262"/>
      <c r="L87" s="136"/>
    </row>
    <row r="88" spans="1:12" s="135" customFormat="1" ht="15.75" customHeight="1" outlineLevel="3" x14ac:dyDescent="0.25">
      <c r="A88" s="127"/>
      <c r="B88" s="140"/>
      <c r="C88" s="139" t="s">
        <v>1154</v>
      </c>
      <c r="D88" s="138" t="s">
        <v>190</v>
      </c>
      <c r="E88" s="125">
        <v>40</v>
      </c>
      <c r="F88" s="76">
        <v>0</v>
      </c>
      <c r="G88" s="69"/>
      <c r="H88" s="69">
        <v>0</v>
      </c>
      <c r="I88" s="69"/>
      <c r="J88" s="68"/>
      <c r="K88" s="262"/>
      <c r="L88" s="136"/>
    </row>
    <row r="89" spans="1:12" s="135" customFormat="1" ht="15.75" customHeight="1" outlineLevel="3" x14ac:dyDescent="0.25">
      <c r="A89" s="127"/>
      <c r="B89" s="140"/>
      <c r="C89" s="139" t="s">
        <v>1044</v>
      </c>
      <c r="D89" s="138" t="s">
        <v>190</v>
      </c>
      <c r="E89" s="125">
        <v>315</v>
      </c>
      <c r="F89" s="76">
        <v>0</v>
      </c>
      <c r="G89" s="69"/>
      <c r="H89" s="69">
        <v>0</v>
      </c>
      <c r="I89" s="69"/>
      <c r="J89" s="68"/>
      <c r="K89" s="262"/>
      <c r="L89" s="136"/>
    </row>
    <row r="90" spans="1:12" s="135" customFormat="1" ht="15.75" customHeight="1" outlineLevel="3" x14ac:dyDescent="0.25">
      <c r="A90" s="127"/>
      <c r="B90" s="140"/>
      <c r="C90" s="139" t="s">
        <v>1153</v>
      </c>
      <c r="D90" s="138" t="s">
        <v>190</v>
      </c>
      <c r="E90" s="125">
        <v>95</v>
      </c>
      <c r="F90" s="76">
        <v>0</v>
      </c>
      <c r="G90" s="69"/>
      <c r="H90" s="69">
        <v>0</v>
      </c>
      <c r="I90" s="69"/>
      <c r="J90" s="68"/>
      <c r="K90" s="262"/>
      <c r="L90" s="136"/>
    </row>
    <row r="91" spans="1:12" s="135" customFormat="1" ht="15.75" customHeight="1" outlineLevel="3" x14ac:dyDescent="0.25">
      <c r="A91" s="127"/>
      <c r="B91" s="140"/>
      <c r="C91" s="139" t="s">
        <v>1152</v>
      </c>
      <c r="D91" s="138" t="s">
        <v>190</v>
      </c>
      <c r="E91" s="125">
        <v>140</v>
      </c>
      <c r="F91" s="76">
        <v>0</v>
      </c>
      <c r="G91" s="69"/>
      <c r="H91" s="69">
        <v>0</v>
      </c>
      <c r="I91" s="69"/>
      <c r="J91" s="68"/>
      <c r="K91" s="262"/>
      <c r="L91" s="136"/>
    </row>
    <row r="92" spans="1:12" s="135" customFormat="1" ht="15.75" customHeight="1" outlineLevel="3" x14ac:dyDescent="0.25">
      <c r="A92" s="127"/>
      <c r="B92" s="140"/>
      <c r="C92" s="139" t="s">
        <v>1151</v>
      </c>
      <c r="D92" s="138" t="s">
        <v>190</v>
      </c>
      <c r="E92" s="125">
        <v>1</v>
      </c>
      <c r="F92" s="76">
        <v>0</v>
      </c>
      <c r="G92" s="69"/>
      <c r="H92" s="69">
        <v>0</v>
      </c>
      <c r="I92" s="69"/>
      <c r="J92" s="68"/>
      <c r="K92" s="262"/>
      <c r="L92" s="136"/>
    </row>
    <row r="93" spans="1:12" s="135" customFormat="1" ht="15.75" customHeight="1" outlineLevel="3" x14ac:dyDescent="0.25">
      <c r="A93" s="127"/>
      <c r="B93" s="140"/>
      <c r="C93" s="139" t="s">
        <v>1150</v>
      </c>
      <c r="D93" s="138" t="s">
        <v>217</v>
      </c>
      <c r="E93" s="129">
        <v>0.63200000000000001</v>
      </c>
      <c r="F93" s="76">
        <v>0</v>
      </c>
      <c r="G93" s="69"/>
      <c r="H93" s="69">
        <v>0</v>
      </c>
      <c r="I93" s="69"/>
      <c r="J93" s="68"/>
      <c r="K93" s="262"/>
      <c r="L93" s="136"/>
    </row>
    <row r="94" spans="1:12" s="135" customFormat="1" ht="15.75" customHeight="1" outlineLevel="3" x14ac:dyDescent="0.25">
      <c r="A94" s="127"/>
      <c r="B94" s="140"/>
      <c r="C94" s="139" t="s">
        <v>1138</v>
      </c>
      <c r="D94" s="138" t="s">
        <v>217</v>
      </c>
      <c r="E94" s="129">
        <v>0.129</v>
      </c>
      <c r="F94" s="76">
        <v>0</v>
      </c>
      <c r="G94" s="69"/>
      <c r="H94" s="69">
        <v>0</v>
      </c>
      <c r="I94" s="69"/>
      <c r="J94" s="68"/>
      <c r="K94" s="262"/>
      <c r="L94" s="136"/>
    </row>
    <row r="95" spans="1:12" s="135" customFormat="1" ht="15.75" customHeight="1" outlineLevel="3" x14ac:dyDescent="0.25">
      <c r="A95" s="127"/>
      <c r="B95" s="140"/>
      <c r="C95" s="139" t="s">
        <v>1137</v>
      </c>
      <c r="D95" s="138" t="s">
        <v>217</v>
      </c>
      <c r="E95" s="129">
        <v>4.4999999999999998E-2</v>
      </c>
      <c r="F95" s="76">
        <v>0</v>
      </c>
      <c r="G95" s="69"/>
      <c r="H95" s="69">
        <v>0</v>
      </c>
      <c r="I95" s="69"/>
      <c r="J95" s="68"/>
      <c r="K95" s="262"/>
      <c r="L95" s="136"/>
    </row>
    <row r="96" spans="1:12" s="135" customFormat="1" ht="15.75" customHeight="1" outlineLevel="3" x14ac:dyDescent="0.25">
      <c r="A96" s="127"/>
      <c r="B96" s="140"/>
      <c r="C96" s="139" t="s">
        <v>1073</v>
      </c>
      <c r="D96" s="138" t="s">
        <v>217</v>
      </c>
      <c r="E96" s="129">
        <v>5.1999999999999998E-2</v>
      </c>
      <c r="F96" s="76">
        <v>0</v>
      </c>
      <c r="G96" s="69"/>
      <c r="H96" s="69">
        <v>0</v>
      </c>
      <c r="I96" s="69"/>
      <c r="J96" s="68"/>
      <c r="K96" s="262"/>
      <c r="L96" s="136"/>
    </row>
    <row r="97" spans="1:12" s="135" customFormat="1" ht="15.75" customHeight="1" outlineLevel="3" x14ac:dyDescent="0.25">
      <c r="A97" s="127"/>
      <c r="B97" s="140"/>
      <c r="C97" s="139" t="s">
        <v>1067</v>
      </c>
      <c r="D97" s="138" t="s">
        <v>190</v>
      </c>
      <c r="E97" s="125">
        <v>8</v>
      </c>
      <c r="F97" s="76">
        <v>0</v>
      </c>
      <c r="G97" s="69"/>
      <c r="H97" s="69">
        <v>0</v>
      </c>
      <c r="I97" s="69"/>
      <c r="J97" s="68"/>
      <c r="K97" s="262"/>
      <c r="L97" s="136"/>
    </row>
    <row r="98" spans="1:12" s="135" customFormat="1" ht="15.75" customHeight="1" outlineLevel="3" x14ac:dyDescent="0.25">
      <c r="A98" s="127"/>
      <c r="B98" s="140"/>
      <c r="C98" s="139" t="s">
        <v>1149</v>
      </c>
      <c r="D98" s="138" t="s">
        <v>190</v>
      </c>
      <c r="E98" s="125">
        <v>14</v>
      </c>
      <c r="F98" s="76">
        <v>0</v>
      </c>
      <c r="G98" s="69"/>
      <c r="H98" s="69">
        <v>0</v>
      </c>
      <c r="I98" s="69"/>
      <c r="J98" s="68"/>
      <c r="K98" s="262"/>
      <c r="L98" s="136"/>
    </row>
    <row r="99" spans="1:12" s="135" customFormat="1" ht="15.75" customHeight="1" outlineLevel="3" x14ac:dyDescent="0.25">
      <c r="A99" s="127"/>
      <c r="B99" s="140"/>
      <c r="C99" s="139" t="s">
        <v>1148</v>
      </c>
      <c r="D99" s="138" t="s">
        <v>190</v>
      </c>
      <c r="E99" s="125">
        <v>24</v>
      </c>
      <c r="F99" s="76">
        <v>0</v>
      </c>
      <c r="G99" s="69"/>
      <c r="H99" s="69">
        <v>0</v>
      </c>
      <c r="I99" s="69"/>
      <c r="J99" s="68"/>
      <c r="K99" s="262"/>
      <c r="L99" s="136"/>
    </row>
    <row r="100" spans="1:12" s="135" customFormat="1" ht="15.75" customHeight="1" outlineLevel="3" x14ac:dyDescent="0.25">
      <c r="A100" s="127"/>
      <c r="B100" s="140"/>
      <c r="C100" s="139" t="s">
        <v>1147</v>
      </c>
      <c r="D100" s="138" t="s">
        <v>185</v>
      </c>
      <c r="E100" s="125">
        <v>0.7</v>
      </c>
      <c r="F100" s="76">
        <v>0</v>
      </c>
      <c r="G100" s="69"/>
      <c r="H100" s="69">
        <v>0</v>
      </c>
      <c r="I100" s="69"/>
      <c r="J100" s="68"/>
      <c r="K100" s="262"/>
      <c r="L100" s="136"/>
    </row>
    <row r="101" spans="1:12" s="135" customFormat="1" ht="15.75" customHeight="1" outlineLevel="3" x14ac:dyDescent="0.25">
      <c r="A101" s="127"/>
      <c r="B101" s="140"/>
      <c r="C101" s="139" t="s">
        <v>1035</v>
      </c>
      <c r="D101" s="138" t="s">
        <v>217</v>
      </c>
      <c r="E101" s="129">
        <v>4.3999999999999997E-2</v>
      </c>
      <c r="F101" s="76">
        <v>0</v>
      </c>
      <c r="G101" s="69"/>
      <c r="H101" s="69">
        <v>0</v>
      </c>
      <c r="I101" s="69"/>
      <c r="J101" s="68"/>
      <c r="K101" s="262"/>
      <c r="L101" s="136"/>
    </row>
    <row r="102" spans="1:12" s="135" customFormat="1" ht="15.75" outlineLevel="1" x14ac:dyDescent="0.25">
      <c r="A102" s="195"/>
      <c r="B102" s="140"/>
      <c r="C102" s="101" t="s">
        <v>1146</v>
      </c>
      <c r="D102" s="194" t="s">
        <v>185</v>
      </c>
      <c r="E102" s="193">
        <v>41.2</v>
      </c>
      <c r="F102" s="192">
        <v>44343.5</v>
      </c>
      <c r="G102" s="191">
        <f>F102*E102</f>
        <v>1826952.2000000002</v>
      </c>
      <c r="H102" s="191">
        <v>47372</v>
      </c>
      <c r="I102" s="191">
        <f>H102*E102</f>
        <v>1951726.4000000001</v>
      </c>
      <c r="J102" s="98">
        <f>G102+I102</f>
        <v>3778678.6000000006</v>
      </c>
      <c r="K102" s="262"/>
      <c r="L102" s="136"/>
    </row>
    <row r="103" spans="1:12" s="135" customFormat="1" ht="15.75" customHeight="1" outlineLevel="3" x14ac:dyDescent="0.25">
      <c r="A103" s="127"/>
      <c r="B103" s="140"/>
      <c r="C103" s="139" t="s">
        <v>1145</v>
      </c>
      <c r="D103" s="138" t="s">
        <v>185</v>
      </c>
      <c r="E103" s="125">
        <v>41.2</v>
      </c>
      <c r="F103" s="76">
        <v>0</v>
      </c>
      <c r="G103" s="69"/>
      <c r="H103" s="69">
        <v>0</v>
      </c>
      <c r="I103" s="69"/>
      <c r="J103" s="68"/>
      <c r="K103" s="262"/>
      <c r="L103" s="136"/>
    </row>
    <row r="104" spans="1:12" s="135" customFormat="1" ht="15.75" customHeight="1" outlineLevel="3" x14ac:dyDescent="0.25">
      <c r="A104" s="127"/>
      <c r="B104" s="140"/>
      <c r="C104" s="139" t="s">
        <v>1035</v>
      </c>
      <c r="D104" s="138" t="s">
        <v>217</v>
      </c>
      <c r="E104" s="129">
        <v>2.7959999999999998</v>
      </c>
      <c r="F104" s="76">
        <v>0</v>
      </c>
      <c r="G104" s="69"/>
      <c r="H104" s="69">
        <v>0</v>
      </c>
      <c r="I104" s="69"/>
      <c r="J104" s="68"/>
      <c r="K104" s="262"/>
      <c r="L104" s="136"/>
    </row>
    <row r="105" spans="1:12" s="135" customFormat="1" ht="15.75" customHeight="1" outlineLevel="3" x14ac:dyDescent="0.25">
      <c r="A105" s="127"/>
      <c r="B105" s="140"/>
      <c r="C105" s="139" t="s">
        <v>1144</v>
      </c>
      <c r="D105" s="138" t="s">
        <v>181</v>
      </c>
      <c r="E105" s="125">
        <v>370</v>
      </c>
      <c r="F105" s="76">
        <v>0</v>
      </c>
      <c r="G105" s="69"/>
      <c r="H105" s="69">
        <v>0</v>
      </c>
      <c r="I105" s="69"/>
      <c r="J105" s="68"/>
      <c r="K105" s="262"/>
      <c r="L105" s="136"/>
    </row>
    <row r="106" spans="1:12" s="135" customFormat="1" ht="15.75" customHeight="1" outlineLevel="3" x14ac:dyDescent="0.25">
      <c r="A106" s="127"/>
      <c r="B106" s="140"/>
      <c r="C106" s="139" t="s">
        <v>1143</v>
      </c>
      <c r="D106" s="138" t="s">
        <v>305</v>
      </c>
      <c r="E106" s="125">
        <v>510</v>
      </c>
      <c r="F106" s="76">
        <v>0</v>
      </c>
      <c r="G106" s="69"/>
      <c r="H106" s="69">
        <v>0</v>
      </c>
      <c r="I106" s="69"/>
      <c r="J106" s="68"/>
      <c r="K106" s="262"/>
      <c r="L106" s="136"/>
    </row>
    <row r="107" spans="1:12" s="135" customFormat="1" ht="15.75" customHeight="1" outlineLevel="3" x14ac:dyDescent="0.25">
      <c r="A107" s="127"/>
      <c r="B107" s="140"/>
      <c r="C107" s="139" t="s">
        <v>1142</v>
      </c>
      <c r="D107" s="138" t="s">
        <v>217</v>
      </c>
      <c r="E107" s="129">
        <v>8.7999999999999995E-2</v>
      </c>
      <c r="F107" s="76">
        <v>0</v>
      </c>
      <c r="G107" s="69"/>
      <c r="H107" s="69">
        <v>0</v>
      </c>
      <c r="I107" s="69"/>
      <c r="J107" s="68"/>
      <c r="K107" s="262"/>
      <c r="L107" s="136"/>
    </row>
    <row r="108" spans="1:12" s="135" customFormat="1" ht="15.75" customHeight="1" outlineLevel="3" x14ac:dyDescent="0.25">
      <c r="A108" s="127"/>
      <c r="B108" s="140"/>
      <c r="C108" s="139" t="s">
        <v>1067</v>
      </c>
      <c r="D108" s="138" t="s">
        <v>190</v>
      </c>
      <c r="E108" s="125">
        <v>48</v>
      </c>
      <c r="F108" s="76">
        <v>0</v>
      </c>
      <c r="G108" s="69"/>
      <c r="H108" s="69">
        <v>0</v>
      </c>
      <c r="I108" s="69"/>
      <c r="J108" s="68"/>
      <c r="K108" s="262"/>
      <c r="L108" s="136"/>
    </row>
    <row r="109" spans="1:12" s="135" customFormat="1" ht="15.75" customHeight="1" outlineLevel="3" x14ac:dyDescent="0.25">
      <c r="A109" s="127"/>
      <c r="B109" s="140"/>
      <c r="C109" s="139" t="s">
        <v>1141</v>
      </c>
      <c r="D109" s="138" t="s">
        <v>190</v>
      </c>
      <c r="E109" s="125">
        <v>18</v>
      </c>
      <c r="F109" s="76">
        <v>0</v>
      </c>
      <c r="G109" s="69"/>
      <c r="H109" s="69">
        <v>0</v>
      </c>
      <c r="I109" s="69"/>
      <c r="J109" s="68"/>
      <c r="K109" s="262"/>
      <c r="L109" s="136"/>
    </row>
    <row r="110" spans="1:12" s="135" customFormat="1" ht="15.75" customHeight="1" outlineLevel="3" x14ac:dyDescent="0.25">
      <c r="A110" s="127"/>
      <c r="B110" s="140"/>
      <c r="C110" s="139" t="s">
        <v>1073</v>
      </c>
      <c r="D110" s="138" t="s">
        <v>217</v>
      </c>
      <c r="E110" s="129">
        <v>0.95399999999999996</v>
      </c>
      <c r="F110" s="76">
        <v>0</v>
      </c>
      <c r="G110" s="69"/>
      <c r="H110" s="69">
        <v>0</v>
      </c>
      <c r="I110" s="69"/>
      <c r="J110" s="68"/>
      <c r="K110" s="262"/>
      <c r="L110" s="136"/>
    </row>
    <row r="111" spans="1:12" s="135" customFormat="1" ht="15.75" customHeight="1" outlineLevel="3" x14ac:dyDescent="0.25">
      <c r="A111" s="127"/>
      <c r="B111" s="140"/>
      <c r="C111" s="139" t="s">
        <v>1067</v>
      </c>
      <c r="D111" s="138" t="s">
        <v>190</v>
      </c>
      <c r="E111" s="125">
        <v>36</v>
      </c>
      <c r="F111" s="76">
        <v>0</v>
      </c>
      <c r="G111" s="69"/>
      <c r="H111" s="69">
        <v>0</v>
      </c>
      <c r="I111" s="69"/>
      <c r="J111" s="68"/>
      <c r="K111" s="262"/>
      <c r="L111" s="136"/>
    </row>
    <row r="112" spans="1:12" s="135" customFormat="1" ht="15.75" customHeight="1" outlineLevel="3" x14ac:dyDescent="0.25">
      <c r="A112" s="127"/>
      <c r="B112" s="140"/>
      <c r="C112" s="139" t="s">
        <v>1140</v>
      </c>
      <c r="D112" s="138" t="s">
        <v>190</v>
      </c>
      <c r="E112" s="125">
        <v>1</v>
      </c>
      <c r="F112" s="76">
        <v>0</v>
      </c>
      <c r="G112" s="69"/>
      <c r="H112" s="69">
        <v>0</v>
      </c>
      <c r="I112" s="69"/>
      <c r="J112" s="68"/>
      <c r="K112" s="262"/>
      <c r="L112" s="136"/>
    </row>
    <row r="113" spans="1:12" s="135" customFormat="1" ht="15.75" customHeight="1" outlineLevel="3" x14ac:dyDescent="0.25">
      <c r="A113" s="127"/>
      <c r="B113" s="140"/>
      <c r="C113" s="139" t="s">
        <v>1139</v>
      </c>
      <c r="D113" s="138" t="s">
        <v>217</v>
      </c>
      <c r="E113" s="129">
        <v>7.8E-2</v>
      </c>
      <c r="F113" s="76">
        <v>0</v>
      </c>
      <c r="G113" s="69"/>
      <c r="H113" s="69">
        <v>0</v>
      </c>
      <c r="I113" s="69"/>
      <c r="J113" s="68"/>
      <c r="K113" s="262"/>
      <c r="L113" s="136"/>
    </row>
    <row r="114" spans="1:12" s="135" customFormat="1" ht="15.75" customHeight="1" outlineLevel="3" x14ac:dyDescent="0.25">
      <c r="A114" s="127"/>
      <c r="B114" s="140"/>
      <c r="C114" s="139" t="s">
        <v>1073</v>
      </c>
      <c r="D114" s="138" t="s">
        <v>217</v>
      </c>
      <c r="E114" s="129">
        <v>0.04</v>
      </c>
      <c r="F114" s="76">
        <v>0</v>
      </c>
      <c r="G114" s="69"/>
      <c r="H114" s="69">
        <v>0</v>
      </c>
      <c r="I114" s="69"/>
      <c r="J114" s="68"/>
      <c r="K114" s="262"/>
      <c r="L114" s="136"/>
    </row>
    <row r="115" spans="1:12" s="135" customFormat="1" ht="15.75" customHeight="1" outlineLevel="3" x14ac:dyDescent="0.25">
      <c r="A115" s="127"/>
      <c r="B115" s="140"/>
      <c r="C115" s="139" t="s">
        <v>1067</v>
      </c>
      <c r="D115" s="138" t="s">
        <v>190</v>
      </c>
      <c r="E115" s="125">
        <v>4</v>
      </c>
      <c r="F115" s="76">
        <v>0</v>
      </c>
      <c r="G115" s="69"/>
      <c r="H115" s="69">
        <v>0</v>
      </c>
      <c r="I115" s="69"/>
      <c r="J115" s="68"/>
      <c r="K115" s="262"/>
      <c r="L115" s="136"/>
    </row>
    <row r="116" spans="1:12" s="135" customFormat="1" ht="15.75" customHeight="1" outlineLevel="3" x14ac:dyDescent="0.25">
      <c r="A116" s="127"/>
      <c r="B116" s="140"/>
      <c r="C116" s="139" t="s">
        <v>1138</v>
      </c>
      <c r="D116" s="138" t="s">
        <v>217</v>
      </c>
      <c r="E116" s="129">
        <v>5.6000000000000001E-2</v>
      </c>
      <c r="F116" s="76">
        <v>0</v>
      </c>
      <c r="G116" s="69"/>
      <c r="H116" s="69">
        <v>0</v>
      </c>
      <c r="I116" s="69"/>
      <c r="J116" s="68"/>
      <c r="K116" s="262"/>
      <c r="L116" s="136"/>
    </row>
    <row r="117" spans="1:12" s="135" customFormat="1" ht="15.75" customHeight="1" outlineLevel="3" x14ac:dyDescent="0.25">
      <c r="A117" s="127"/>
      <c r="B117" s="140"/>
      <c r="C117" s="139" t="s">
        <v>1137</v>
      </c>
      <c r="D117" s="138" t="s">
        <v>217</v>
      </c>
      <c r="E117" s="129">
        <v>8.0000000000000002E-3</v>
      </c>
      <c r="F117" s="76">
        <v>0</v>
      </c>
      <c r="G117" s="69"/>
      <c r="H117" s="69">
        <v>0</v>
      </c>
      <c r="I117" s="69"/>
      <c r="J117" s="68"/>
      <c r="K117" s="262"/>
      <c r="L117" s="136"/>
    </row>
    <row r="118" spans="1:12" s="135" customFormat="1" ht="15.75" customHeight="1" outlineLevel="3" x14ac:dyDescent="0.25">
      <c r="A118" s="127"/>
      <c r="B118" s="140"/>
      <c r="C118" s="139" t="s">
        <v>1136</v>
      </c>
      <c r="D118" s="138" t="s">
        <v>217</v>
      </c>
      <c r="E118" s="129">
        <v>0.16500000000000001</v>
      </c>
      <c r="F118" s="76">
        <v>0</v>
      </c>
      <c r="G118" s="69"/>
      <c r="H118" s="69">
        <v>0</v>
      </c>
      <c r="I118" s="69"/>
      <c r="J118" s="68"/>
      <c r="K118" s="262"/>
      <c r="L118" s="136"/>
    </row>
    <row r="119" spans="1:12" s="189" customFormat="1" ht="15.75" customHeight="1" outlineLevel="1" x14ac:dyDescent="0.25">
      <c r="A119" s="103"/>
      <c r="B119" s="102"/>
      <c r="C119" s="101" t="s">
        <v>1135</v>
      </c>
      <c r="D119" s="100" t="s">
        <v>181</v>
      </c>
      <c r="E119" s="98">
        <v>387</v>
      </c>
      <c r="F119" s="98">
        <v>3576</v>
      </c>
      <c r="G119" s="98">
        <f>F119*E119</f>
        <v>1383912</v>
      </c>
      <c r="H119" s="98">
        <v>3510</v>
      </c>
      <c r="I119" s="98">
        <f>H119*E119</f>
        <v>1358370</v>
      </c>
      <c r="J119" s="98">
        <f>G119+I119</f>
        <v>2742282</v>
      </c>
      <c r="K119" s="262"/>
      <c r="L119" s="190"/>
    </row>
    <row r="120" spans="1:12" s="135" customFormat="1" ht="15.75" customHeight="1" outlineLevel="2" x14ac:dyDescent="0.25">
      <c r="A120" s="127"/>
      <c r="B120" s="140"/>
      <c r="C120" s="139" t="s">
        <v>1134</v>
      </c>
      <c r="D120" s="138" t="s">
        <v>181</v>
      </c>
      <c r="E120" s="125">
        <v>387</v>
      </c>
      <c r="F120" s="76">
        <v>0</v>
      </c>
      <c r="G120" s="69"/>
      <c r="H120" s="69">
        <v>0</v>
      </c>
      <c r="I120" s="69"/>
      <c r="J120" s="68"/>
      <c r="K120" s="262"/>
      <c r="L120" s="136"/>
    </row>
    <row r="121" spans="1:12" s="135" customFormat="1" ht="15.75" customHeight="1" outlineLevel="2" x14ac:dyDescent="0.25">
      <c r="A121" s="127"/>
      <c r="B121" s="140"/>
      <c r="C121" s="139" t="s">
        <v>1133</v>
      </c>
      <c r="D121" s="138" t="s">
        <v>181</v>
      </c>
      <c r="E121" s="125">
        <v>387</v>
      </c>
      <c r="F121" s="76">
        <v>0</v>
      </c>
      <c r="G121" s="69"/>
      <c r="H121" s="69">
        <v>0</v>
      </c>
      <c r="I121" s="69"/>
      <c r="J121" s="68"/>
      <c r="K121" s="262"/>
      <c r="L121" s="136"/>
    </row>
    <row r="122" spans="1:12" s="135" customFormat="1" ht="25.5" customHeight="1" outlineLevel="2" x14ac:dyDescent="0.25">
      <c r="A122" s="127"/>
      <c r="B122" s="140"/>
      <c r="C122" s="139" t="s">
        <v>517</v>
      </c>
      <c r="D122" s="138" t="s">
        <v>185</v>
      </c>
      <c r="E122" s="125">
        <v>31</v>
      </c>
      <c r="F122" s="76">
        <v>0</v>
      </c>
      <c r="G122" s="69"/>
      <c r="H122" s="69">
        <v>0</v>
      </c>
      <c r="I122" s="69"/>
      <c r="J122" s="68"/>
      <c r="K122" s="262"/>
      <c r="L122" s="136"/>
    </row>
    <row r="123" spans="1:12" s="135" customFormat="1" ht="15.75" customHeight="1" outlineLevel="2" x14ac:dyDescent="0.25">
      <c r="A123" s="127"/>
      <c r="B123" s="140"/>
      <c r="C123" s="139" t="s">
        <v>1132</v>
      </c>
      <c r="D123" s="138" t="s">
        <v>217</v>
      </c>
      <c r="E123" s="129">
        <v>3.64</v>
      </c>
      <c r="F123" s="76">
        <v>0</v>
      </c>
      <c r="G123" s="69"/>
      <c r="H123" s="69">
        <v>0</v>
      </c>
      <c r="I123" s="69"/>
      <c r="J123" s="68"/>
      <c r="K123" s="262"/>
      <c r="L123" s="136"/>
    </row>
    <row r="124" spans="1:12" s="135" customFormat="1" ht="15.75" customHeight="1" outlineLevel="2" x14ac:dyDescent="0.25">
      <c r="A124" s="127"/>
      <c r="B124" s="140"/>
      <c r="C124" s="139" t="s">
        <v>1131</v>
      </c>
      <c r="D124" s="138" t="s">
        <v>217</v>
      </c>
      <c r="E124" s="129">
        <v>4.7E-2</v>
      </c>
      <c r="F124" s="76">
        <v>0</v>
      </c>
      <c r="G124" s="69"/>
      <c r="H124" s="69">
        <v>0</v>
      </c>
      <c r="I124" s="69"/>
      <c r="J124" s="68"/>
      <c r="K124" s="262"/>
      <c r="L124" s="136"/>
    </row>
    <row r="125" spans="1:12" s="135" customFormat="1" ht="15.75" customHeight="1" outlineLevel="2" x14ac:dyDescent="0.25">
      <c r="A125" s="127"/>
      <c r="B125" s="140"/>
      <c r="C125" s="139" t="s">
        <v>1130</v>
      </c>
      <c r="D125" s="138" t="s">
        <v>190</v>
      </c>
      <c r="E125" s="125">
        <v>590</v>
      </c>
      <c r="F125" s="76">
        <v>0</v>
      </c>
      <c r="G125" s="69"/>
      <c r="H125" s="69">
        <v>0</v>
      </c>
      <c r="I125" s="69"/>
      <c r="J125" s="68"/>
      <c r="K125" s="262"/>
      <c r="L125" s="136"/>
    </row>
    <row r="126" spans="1:12" s="135" customFormat="1" ht="25.5" customHeight="1" outlineLevel="2" x14ac:dyDescent="0.25">
      <c r="A126" s="127"/>
      <c r="B126" s="140"/>
      <c r="C126" s="139" t="s">
        <v>1129</v>
      </c>
      <c r="D126" s="138" t="s">
        <v>181</v>
      </c>
      <c r="E126" s="125">
        <v>70</v>
      </c>
      <c r="F126" s="76">
        <v>0</v>
      </c>
      <c r="G126" s="69"/>
      <c r="H126" s="69">
        <v>0</v>
      </c>
      <c r="I126" s="69"/>
      <c r="J126" s="68"/>
      <c r="K126" s="262"/>
      <c r="L126" s="136"/>
    </row>
    <row r="127" spans="1:12" s="135" customFormat="1" ht="15.75" customHeight="1" outlineLevel="2" x14ac:dyDescent="0.25">
      <c r="A127" s="127"/>
      <c r="B127" s="140"/>
      <c r="C127" s="139" t="s">
        <v>511</v>
      </c>
      <c r="D127" s="138" t="s">
        <v>305</v>
      </c>
      <c r="E127" s="125">
        <v>63</v>
      </c>
      <c r="F127" s="76">
        <v>0</v>
      </c>
      <c r="G127" s="69"/>
      <c r="H127" s="69">
        <v>0</v>
      </c>
      <c r="I127" s="69"/>
      <c r="J127" s="68"/>
      <c r="K127" s="262"/>
      <c r="L127" s="136"/>
    </row>
    <row r="128" spans="1:12" s="135" customFormat="1" ht="15.75" customHeight="1" outlineLevel="2" x14ac:dyDescent="0.25">
      <c r="A128" s="127"/>
      <c r="B128" s="140"/>
      <c r="C128" s="139" t="s">
        <v>1128</v>
      </c>
      <c r="D128" s="138" t="s">
        <v>305</v>
      </c>
      <c r="E128" s="125">
        <v>58</v>
      </c>
      <c r="F128" s="76">
        <v>0</v>
      </c>
      <c r="G128" s="69"/>
      <c r="H128" s="69">
        <v>0</v>
      </c>
      <c r="I128" s="69"/>
      <c r="J128" s="68"/>
      <c r="K128" s="262"/>
      <c r="L128" s="136"/>
    </row>
    <row r="129" spans="1:12" s="135" customFormat="1" ht="15.75" customHeight="1" outlineLevel="2" x14ac:dyDescent="0.25">
      <c r="A129" s="127"/>
      <c r="B129" s="140"/>
      <c r="C129" s="139" t="s">
        <v>1127</v>
      </c>
      <c r="D129" s="138" t="s">
        <v>190</v>
      </c>
      <c r="E129" s="125">
        <v>20</v>
      </c>
      <c r="F129" s="76">
        <v>0</v>
      </c>
      <c r="G129" s="69"/>
      <c r="H129" s="69">
        <v>0</v>
      </c>
      <c r="I129" s="69"/>
      <c r="J129" s="68"/>
      <c r="K129" s="262"/>
      <c r="L129" s="136"/>
    </row>
    <row r="130" spans="1:12" s="135" customFormat="1" ht="15.75" customHeight="1" outlineLevel="2" x14ac:dyDescent="0.25">
      <c r="A130" s="127"/>
      <c r="B130" s="140"/>
      <c r="C130" s="139" t="s">
        <v>1126</v>
      </c>
      <c r="D130" s="138" t="s">
        <v>190</v>
      </c>
      <c r="E130" s="125">
        <v>80</v>
      </c>
      <c r="F130" s="76">
        <v>0</v>
      </c>
      <c r="G130" s="69"/>
      <c r="H130" s="69">
        <v>0</v>
      </c>
      <c r="I130" s="69"/>
      <c r="J130" s="68"/>
      <c r="K130" s="262"/>
      <c r="L130" s="136"/>
    </row>
    <row r="131" spans="1:12" s="135" customFormat="1" ht="15.75" customHeight="1" outlineLevel="2" x14ac:dyDescent="0.25">
      <c r="A131" s="127"/>
      <c r="B131" s="140"/>
      <c r="C131" s="139" t="s">
        <v>1125</v>
      </c>
      <c r="D131" s="138" t="s">
        <v>190</v>
      </c>
      <c r="E131" s="125">
        <v>20</v>
      </c>
      <c r="F131" s="76">
        <v>0</v>
      </c>
      <c r="G131" s="69"/>
      <c r="H131" s="69">
        <v>0</v>
      </c>
      <c r="I131" s="69"/>
      <c r="J131" s="68"/>
      <c r="K131" s="262"/>
      <c r="L131" s="136"/>
    </row>
    <row r="132" spans="1:12" s="135" customFormat="1" ht="25.5" customHeight="1" outlineLevel="2" x14ac:dyDescent="0.25">
      <c r="A132" s="127"/>
      <c r="B132" s="140"/>
      <c r="C132" s="139" t="s">
        <v>1124</v>
      </c>
      <c r="D132" s="138" t="s">
        <v>190</v>
      </c>
      <c r="E132" s="125">
        <v>20</v>
      </c>
      <c r="F132" s="76">
        <v>0</v>
      </c>
      <c r="G132" s="69"/>
      <c r="H132" s="69">
        <v>0</v>
      </c>
      <c r="I132" s="69"/>
      <c r="J132" s="68"/>
      <c r="K132" s="262"/>
      <c r="L132" s="136"/>
    </row>
    <row r="133" spans="1:12" s="189" customFormat="1" ht="15.75" outlineLevel="1" x14ac:dyDescent="0.25">
      <c r="A133" s="103"/>
      <c r="B133" s="102"/>
      <c r="C133" s="101" t="s">
        <v>1123</v>
      </c>
      <c r="D133" s="100" t="s">
        <v>190</v>
      </c>
      <c r="E133" s="98">
        <v>15</v>
      </c>
      <c r="F133" s="98">
        <v>25728.400000000001</v>
      </c>
      <c r="G133" s="98">
        <f>F133*E133</f>
        <v>385926</v>
      </c>
      <c r="H133" s="98">
        <v>850.2</v>
      </c>
      <c r="I133" s="98">
        <f>H133*E133</f>
        <v>12753</v>
      </c>
      <c r="J133" s="98">
        <f>G133+I133</f>
        <v>398679</v>
      </c>
      <c r="K133" s="263"/>
      <c r="L133" s="190"/>
    </row>
    <row r="134" spans="1:12" s="189" customFormat="1" ht="15.75" outlineLevel="1" x14ac:dyDescent="0.25">
      <c r="A134" s="103"/>
      <c r="B134" s="102"/>
      <c r="C134" s="101" t="s">
        <v>1122</v>
      </c>
      <c r="D134" s="100" t="s">
        <v>190</v>
      </c>
      <c r="E134" s="98">
        <v>1</v>
      </c>
      <c r="F134" s="98">
        <v>89509.680000000008</v>
      </c>
      <c r="G134" s="98">
        <f>F134*E134</f>
        <v>89509.680000000008</v>
      </c>
      <c r="H134" s="98">
        <v>73184.800000000003</v>
      </c>
      <c r="I134" s="98">
        <f>H134*E134</f>
        <v>73184.800000000003</v>
      </c>
      <c r="J134" s="98">
        <f>G134+I134</f>
        <v>162694.48000000001</v>
      </c>
      <c r="K134" s="137"/>
      <c r="L134" s="190"/>
    </row>
    <row r="135" spans="1:12" s="135" customFormat="1" ht="15.75" outlineLevel="2" x14ac:dyDescent="0.25">
      <c r="A135" s="127"/>
      <c r="B135" s="140"/>
      <c r="C135" s="139" t="s">
        <v>1097</v>
      </c>
      <c r="D135" s="138" t="s">
        <v>181</v>
      </c>
      <c r="E135" s="125">
        <v>15</v>
      </c>
      <c r="F135" s="76">
        <v>0</v>
      </c>
      <c r="G135" s="69"/>
      <c r="H135" s="69">
        <v>0</v>
      </c>
      <c r="I135" s="69"/>
      <c r="J135" s="68"/>
      <c r="K135" s="137"/>
      <c r="L135" s="136"/>
    </row>
    <row r="136" spans="1:12" s="135" customFormat="1" ht="25.5" outlineLevel="2" x14ac:dyDescent="0.25">
      <c r="A136" s="127"/>
      <c r="B136" s="140"/>
      <c r="C136" s="139" t="s">
        <v>1121</v>
      </c>
      <c r="D136" s="138" t="s">
        <v>190</v>
      </c>
      <c r="E136" s="125">
        <v>1</v>
      </c>
      <c r="F136" s="76">
        <v>0</v>
      </c>
      <c r="G136" s="69"/>
      <c r="H136" s="69">
        <v>0</v>
      </c>
      <c r="I136" s="69"/>
      <c r="J136" s="68"/>
      <c r="K136" s="137"/>
      <c r="L136" s="136"/>
    </row>
    <row r="137" spans="1:12" s="135" customFormat="1" ht="15.75" outlineLevel="2" x14ac:dyDescent="0.25">
      <c r="A137" s="127"/>
      <c r="B137" s="140"/>
      <c r="C137" s="139" t="s">
        <v>1096</v>
      </c>
      <c r="D137" s="138" t="s">
        <v>181</v>
      </c>
      <c r="E137" s="125">
        <v>6</v>
      </c>
      <c r="F137" s="76">
        <v>0</v>
      </c>
      <c r="G137" s="69"/>
      <c r="H137" s="69">
        <v>0</v>
      </c>
      <c r="I137" s="69"/>
      <c r="J137" s="68"/>
      <c r="K137" s="137"/>
      <c r="L137" s="136"/>
    </row>
    <row r="138" spans="1:12" s="135" customFormat="1" ht="15.75" outlineLevel="2" x14ac:dyDescent="0.25">
      <c r="A138" s="127"/>
      <c r="B138" s="140"/>
      <c r="C138" s="139" t="s">
        <v>1120</v>
      </c>
      <c r="D138" s="138" t="s">
        <v>181</v>
      </c>
      <c r="E138" s="125">
        <v>6</v>
      </c>
      <c r="F138" s="76">
        <v>0</v>
      </c>
      <c r="G138" s="69"/>
      <c r="H138" s="69">
        <v>0</v>
      </c>
      <c r="I138" s="69"/>
      <c r="J138" s="68"/>
      <c r="K138" s="137"/>
      <c r="L138" s="136"/>
    </row>
    <row r="139" spans="1:12" s="135" customFormat="1" ht="25.5" outlineLevel="2" x14ac:dyDescent="0.25">
      <c r="A139" s="127"/>
      <c r="B139" s="140"/>
      <c r="C139" s="139" t="s">
        <v>1119</v>
      </c>
      <c r="D139" s="138" t="s">
        <v>217</v>
      </c>
      <c r="E139" s="129">
        <v>1.2E-2</v>
      </c>
      <c r="F139" s="76">
        <v>0</v>
      </c>
      <c r="G139" s="69"/>
      <c r="H139" s="69">
        <v>0</v>
      </c>
      <c r="I139" s="69"/>
      <c r="J139" s="68"/>
      <c r="K139" s="137"/>
      <c r="L139" s="136"/>
    </row>
    <row r="140" spans="1:12" s="135" customFormat="1" ht="15.75" outlineLevel="2" x14ac:dyDescent="0.25">
      <c r="A140" s="127"/>
      <c r="B140" s="140"/>
      <c r="C140" s="139" t="s">
        <v>1118</v>
      </c>
      <c r="D140" s="138" t="s">
        <v>185</v>
      </c>
      <c r="E140" s="125">
        <v>0.1</v>
      </c>
      <c r="F140" s="76">
        <v>0</v>
      </c>
      <c r="G140" s="69"/>
      <c r="H140" s="69">
        <v>0</v>
      </c>
      <c r="I140" s="69"/>
      <c r="J140" s="68"/>
      <c r="K140" s="137"/>
      <c r="L140" s="136"/>
    </row>
    <row r="141" spans="1:12" s="135" customFormat="1" ht="15.75" outlineLevel="2" x14ac:dyDescent="0.25">
      <c r="A141" s="127"/>
      <c r="B141" s="140"/>
      <c r="C141" s="139" t="s">
        <v>1117</v>
      </c>
      <c r="D141" s="138" t="s">
        <v>217</v>
      </c>
      <c r="E141" s="129">
        <v>1.4999999999999999E-2</v>
      </c>
      <c r="F141" s="76">
        <v>0</v>
      </c>
      <c r="G141" s="69"/>
      <c r="H141" s="69">
        <v>0</v>
      </c>
      <c r="I141" s="69"/>
      <c r="J141" s="68"/>
      <c r="K141" s="137"/>
      <c r="L141" s="136"/>
    </row>
    <row r="142" spans="1:12" s="135" customFormat="1" ht="15.75" outlineLevel="2" x14ac:dyDescent="0.25">
      <c r="A142" s="127"/>
      <c r="B142" s="140"/>
      <c r="C142" s="139" t="s">
        <v>1116</v>
      </c>
      <c r="D142" s="138" t="s">
        <v>190</v>
      </c>
      <c r="E142" s="125">
        <v>32</v>
      </c>
      <c r="F142" s="76">
        <v>0</v>
      </c>
      <c r="G142" s="69"/>
      <c r="H142" s="69">
        <v>0</v>
      </c>
      <c r="I142" s="69"/>
      <c r="J142" s="68"/>
      <c r="K142" s="137"/>
      <c r="L142" s="136"/>
    </row>
    <row r="143" spans="1:12" s="135" customFormat="1" ht="25.5" outlineLevel="2" x14ac:dyDescent="0.25">
      <c r="A143" s="127"/>
      <c r="B143" s="140"/>
      <c r="C143" s="139" t="s">
        <v>1115</v>
      </c>
      <c r="D143" s="138" t="s">
        <v>181</v>
      </c>
      <c r="E143" s="125">
        <v>1.3</v>
      </c>
      <c r="F143" s="76">
        <v>0</v>
      </c>
      <c r="G143" s="69"/>
      <c r="H143" s="69">
        <v>0</v>
      </c>
      <c r="I143" s="69"/>
      <c r="J143" s="68"/>
      <c r="K143" s="137"/>
      <c r="L143" s="136"/>
    </row>
    <row r="144" spans="1:12" s="135" customFormat="1" ht="15.75" outlineLevel="2" x14ac:dyDescent="0.25">
      <c r="A144" s="127"/>
      <c r="B144" s="140"/>
      <c r="C144" s="139" t="s">
        <v>1114</v>
      </c>
      <c r="D144" s="138" t="s">
        <v>185</v>
      </c>
      <c r="E144" s="125">
        <v>0.15</v>
      </c>
      <c r="F144" s="76">
        <v>0</v>
      </c>
      <c r="G144" s="69"/>
      <c r="H144" s="69">
        <v>0</v>
      </c>
      <c r="I144" s="69"/>
      <c r="J144" s="68"/>
      <c r="K144" s="137"/>
      <c r="L144" s="136"/>
    </row>
    <row r="145" spans="1:12" s="135" customFormat="1" ht="15.75" outlineLevel="2" x14ac:dyDescent="0.25">
      <c r="A145" s="127"/>
      <c r="B145" s="140"/>
      <c r="C145" s="139" t="s">
        <v>1113</v>
      </c>
      <c r="D145" s="138" t="s">
        <v>305</v>
      </c>
      <c r="E145" s="125">
        <v>3</v>
      </c>
      <c r="F145" s="76">
        <v>0</v>
      </c>
      <c r="G145" s="69"/>
      <c r="H145" s="69">
        <v>0</v>
      </c>
      <c r="I145" s="69"/>
      <c r="J145" s="68"/>
      <c r="K145" s="137"/>
      <c r="L145" s="136"/>
    </row>
    <row r="146" spans="1:12" s="135" customFormat="1" ht="15.75" outlineLevel="2" x14ac:dyDescent="0.25">
      <c r="A146" s="127"/>
      <c r="B146" s="140"/>
      <c r="C146" s="139" t="s">
        <v>1112</v>
      </c>
      <c r="D146" s="138" t="s">
        <v>181</v>
      </c>
      <c r="E146" s="125">
        <v>18</v>
      </c>
      <c r="F146" s="76">
        <v>0</v>
      </c>
      <c r="G146" s="69"/>
      <c r="H146" s="69">
        <v>0</v>
      </c>
      <c r="I146" s="69"/>
      <c r="J146" s="68"/>
      <c r="K146" s="137"/>
      <c r="L146" s="136"/>
    </row>
    <row r="147" spans="1:12" s="135" customFormat="1" ht="15.75" outlineLevel="2" x14ac:dyDescent="0.25">
      <c r="A147" s="127"/>
      <c r="B147" s="140"/>
      <c r="C147" s="139" t="s">
        <v>1111</v>
      </c>
      <c r="D147" s="138" t="s">
        <v>181</v>
      </c>
      <c r="E147" s="125">
        <v>11</v>
      </c>
      <c r="F147" s="76">
        <v>0</v>
      </c>
      <c r="G147" s="69"/>
      <c r="H147" s="69">
        <v>0</v>
      </c>
      <c r="I147" s="69"/>
      <c r="J147" s="68"/>
      <c r="K147" s="137"/>
      <c r="L147" s="136"/>
    </row>
    <row r="148" spans="1:12" s="135" customFormat="1" ht="38.25" outlineLevel="2" x14ac:dyDescent="0.25">
      <c r="A148" s="127"/>
      <c r="B148" s="140"/>
      <c r="C148" s="139" t="s">
        <v>1110</v>
      </c>
      <c r="D148" s="138" t="s">
        <v>305</v>
      </c>
      <c r="E148" s="125">
        <v>3</v>
      </c>
      <c r="F148" s="76">
        <v>0</v>
      </c>
      <c r="G148" s="69"/>
      <c r="H148" s="69">
        <v>0</v>
      </c>
      <c r="I148" s="69"/>
      <c r="J148" s="68"/>
      <c r="K148" s="137"/>
      <c r="L148" s="136"/>
    </row>
    <row r="149" spans="1:12" s="135" customFormat="1" ht="15.75" outlineLevel="1" x14ac:dyDescent="0.25">
      <c r="A149" s="103"/>
      <c r="B149" s="102"/>
      <c r="C149" s="101" t="s">
        <v>1109</v>
      </c>
      <c r="D149" s="100" t="s">
        <v>190</v>
      </c>
      <c r="E149" s="98">
        <v>12</v>
      </c>
      <c r="F149" s="98">
        <v>11909.974166666669</v>
      </c>
      <c r="G149" s="98">
        <f>F149*E149</f>
        <v>142919.69000000003</v>
      </c>
      <c r="H149" s="98">
        <v>4538.7333333333336</v>
      </c>
      <c r="I149" s="98">
        <f>H149*E149</f>
        <v>54464.800000000003</v>
      </c>
      <c r="J149" s="98">
        <f>G149+I149</f>
        <v>197384.49000000005</v>
      </c>
      <c r="K149" s="137"/>
      <c r="L149" s="136"/>
    </row>
    <row r="150" spans="1:12" s="135" customFormat="1" ht="25.5" outlineLevel="2" x14ac:dyDescent="0.25">
      <c r="A150" s="127"/>
      <c r="B150" s="140"/>
      <c r="C150" s="139" t="s">
        <v>1108</v>
      </c>
      <c r="D150" s="138" t="s">
        <v>190</v>
      </c>
      <c r="E150" s="125">
        <v>2</v>
      </c>
      <c r="F150" s="76">
        <v>0</v>
      </c>
      <c r="G150" s="69"/>
      <c r="H150" s="69">
        <v>0</v>
      </c>
      <c r="I150" s="69"/>
      <c r="J150" s="68"/>
      <c r="K150" s="137"/>
      <c r="L150" s="136"/>
    </row>
    <row r="151" spans="1:12" s="135" customFormat="1" ht="25.5" outlineLevel="2" x14ac:dyDescent="0.25">
      <c r="A151" s="127"/>
      <c r="B151" s="140"/>
      <c r="C151" s="139" t="s">
        <v>1107</v>
      </c>
      <c r="D151" s="138" t="s">
        <v>190</v>
      </c>
      <c r="E151" s="125">
        <v>1</v>
      </c>
      <c r="F151" s="76">
        <v>0</v>
      </c>
      <c r="G151" s="69"/>
      <c r="H151" s="69">
        <v>0</v>
      </c>
      <c r="I151" s="69"/>
      <c r="J151" s="68"/>
      <c r="K151" s="137"/>
      <c r="L151" s="136"/>
    </row>
    <row r="152" spans="1:12" s="135" customFormat="1" ht="25.5" outlineLevel="2" x14ac:dyDescent="0.25">
      <c r="A152" s="127"/>
      <c r="B152" s="140"/>
      <c r="C152" s="139" t="s">
        <v>1106</v>
      </c>
      <c r="D152" s="138" t="s">
        <v>190</v>
      </c>
      <c r="E152" s="125">
        <v>3</v>
      </c>
      <c r="F152" s="76">
        <v>0</v>
      </c>
      <c r="G152" s="69"/>
      <c r="H152" s="69">
        <v>0</v>
      </c>
      <c r="I152" s="69"/>
      <c r="J152" s="68"/>
      <c r="K152" s="137"/>
      <c r="L152" s="136"/>
    </row>
    <row r="153" spans="1:12" s="135" customFormat="1" ht="25.5" outlineLevel="2" x14ac:dyDescent="0.25">
      <c r="A153" s="127"/>
      <c r="B153" s="140"/>
      <c r="C153" s="139" t="s">
        <v>1105</v>
      </c>
      <c r="D153" s="138" t="s">
        <v>190</v>
      </c>
      <c r="E153" s="125">
        <v>2</v>
      </c>
      <c r="F153" s="76">
        <v>0</v>
      </c>
      <c r="G153" s="69"/>
      <c r="H153" s="69">
        <v>0</v>
      </c>
      <c r="I153" s="69"/>
      <c r="J153" s="68"/>
      <c r="K153" s="137"/>
      <c r="L153" s="136"/>
    </row>
    <row r="154" spans="1:12" s="135" customFormat="1" ht="25.5" outlineLevel="2" x14ac:dyDescent="0.25">
      <c r="A154" s="127"/>
      <c r="B154" s="140"/>
      <c r="C154" s="139" t="s">
        <v>1104</v>
      </c>
      <c r="D154" s="138" t="s">
        <v>190</v>
      </c>
      <c r="E154" s="125">
        <v>1</v>
      </c>
      <c r="F154" s="76">
        <v>0</v>
      </c>
      <c r="G154" s="69"/>
      <c r="H154" s="69">
        <v>0</v>
      </c>
      <c r="I154" s="69"/>
      <c r="J154" s="68"/>
      <c r="K154" s="137"/>
      <c r="L154" s="136"/>
    </row>
    <row r="155" spans="1:12" s="135" customFormat="1" ht="25.5" outlineLevel="2" x14ac:dyDescent="0.25">
      <c r="A155" s="127"/>
      <c r="B155" s="140"/>
      <c r="C155" s="139" t="s">
        <v>1103</v>
      </c>
      <c r="D155" s="138" t="s">
        <v>190</v>
      </c>
      <c r="E155" s="125">
        <v>3</v>
      </c>
      <c r="F155" s="76">
        <v>0</v>
      </c>
      <c r="G155" s="69"/>
      <c r="H155" s="69">
        <v>0</v>
      </c>
      <c r="I155" s="69"/>
      <c r="J155" s="68"/>
      <c r="K155" s="137"/>
      <c r="L155" s="136"/>
    </row>
    <row r="156" spans="1:12" s="135" customFormat="1" ht="25.5" outlineLevel="2" x14ac:dyDescent="0.25">
      <c r="A156" s="127"/>
      <c r="B156" s="140"/>
      <c r="C156" s="139" t="s">
        <v>1102</v>
      </c>
      <c r="D156" s="138" t="s">
        <v>181</v>
      </c>
      <c r="E156" s="125">
        <v>11</v>
      </c>
      <c r="F156" s="76">
        <v>0</v>
      </c>
      <c r="G156" s="69"/>
      <c r="H156" s="69">
        <v>0</v>
      </c>
      <c r="I156" s="69"/>
      <c r="J156" s="68"/>
      <c r="K156" s="137"/>
      <c r="L156" s="136"/>
    </row>
    <row r="157" spans="1:12" s="135" customFormat="1" ht="15.75" outlineLevel="2" x14ac:dyDescent="0.25">
      <c r="A157" s="127"/>
      <c r="B157" s="140"/>
      <c r="C157" s="139" t="s">
        <v>1101</v>
      </c>
      <c r="D157" s="138" t="s">
        <v>190</v>
      </c>
      <c r="E157" s="125">
        <v>110</v>
      </c>
      <c r="F157" s="76">
        <v>0</v>
      </c>
      <c r="G157" s="69"/>
      <c r="H157" s="69">
        <v>0</v>
      </c>
      <c r="I157" s="69"/>
      <c r="J157" s="68"/>
      <c r="K157" s="137"/>
      <c r="L157" s="136"/>
    </row>
    <row r="158" spans="1:12" s="135" customFormat="1" ht="15.75" outlineLevel="2" x14ac:dyDescent="0.25">
      <c r="A158" s="127"/>
      <c r="B158" s="140"/>
      <c r="C158" s="139" t="s">
        <v>1100</v>
      </c>
      <c r="D158" s="138" t="s">
        <v>181</v>
      </c>
      <c r="E158" s="125">
        <v>3</v>
      </c>
      <c r="F158" s="76">
        <v>0</v>
      </c>
      <c r="G158" s="69"/>
      <c r="H158" s="69">
        <v>0</v>
      </c>
      <c r="I158" s="69"/>
      <c r="J158" s="68"/>
      <c r="K158" s="137"/>
      <c r="L158" s="136"/>
    </row>
    <row r="159" spans="1:12" s="135" customFormat="1" ht="38.25" outlineLevel="2" x14ac:dyDescent="0.25">
      <c r="A159" s="127"/>
      <c r="B159" s="140"/>
      <c r="C159" s="139" t="s">
        <v>1099</v>
      </c>
      <c r="D159" s="138" t="s">
        <v>185</v>
      </c>
      <c r="E159" s="125">
        <v>0.25</v>
      </c>
      <c r="F159" s="76">
        <v>0</v>
      </c>
      <c r="G159" s="69"/>
      <c r="H159" s="69">
        <v>0</v>
      </c>
      <c r="I159" s="69"/>
      <c r="J159" s="68"/>
      <c r="K159" s="137"/>
      <c r="L159" s="136"/>
    </row>
    <row r="160" spans="1:12" s="189" customFormat="1" ht="25.5" outlineLevel="1" x14ac:dyDescent="0.25">
      <c r="A160" s="103"/>
      <c r="B160" s="102"/>
      <c r="C160" s="101" t="s">
        <v>1098</v>
      </c>
      <c r="D160" s="100" t="s">
        <v>190</v>
      </c>
      <c r="E160" s="98">
        <v>5</v>
      </c>
      <c r="F160" s="98">
        <v>43829.718000000008</v>
      </c>
      <c r="G160" s="98">
        <f>F160*E160</f>
        <v>219148.59000000003</v>
      </c>
      <c r="H160" s="98">
        <v>26306.28</v>
      </c>
      <c r="I160" s="98">
        <f>H160*E160</f>
        <v>131531.4</v>
      </c>
      <c r="J160" s="98">
        <f>G160+I160</f>
        <v>350679.99</v>
      </c>
      <c r="K160" s="137"/>
      <c r="L160" s="190"/>
    </row>
    <row r="161" spans="1:12" s="135" customFormat="1" ht="15.75" outlineLevel="2" x14ac:dyDescent="0.25">
      <c r="A161" s="127"/>
      <c r="B161" s="140"/>
      <c r="C161" s="139" t="s">
        <v>1097</v>
      </c>
      <c r="D161" s="138" t="s">
        <v>181</v>
      </c>
      <c r="E161" s="125">
        <v>45</v>
      </c>
      <c r="F161" s="76">
        <v>0</v>
      </c>
      <c r="G161" s="69"/>
      <c r="H161" s="69">
        <v>0</v>
      </c>
      <c r="I161" s="69"/>
      <c r="J161" s="68"/>
      <c r="K161" s="137"/>
      <c r="L161" s="136"/>
    </row>
    <row r="162" spans="1:12" s="135" customFormat="1" ht="15.75" outlineLevel="2" x14ac:dyDescent="0.25">
      <c r="A162" s="127"/>
      <c r="B162" s="140"/>
      <c r="C162" s="139" t="s">
        <v>1096</v>
      </c>
      <c r="D162" s="138" t="s">
        <v>181</v>
      </c>
      <c r="E162" s="125">
        <v>45</v>
      </c>
      <c r="F162" s="76">
        <v>0</v>
      </c>
      <c r="G162" s="69"/>
      <c r="H162" s="69">
        <v>0</v>
      </c>
      <c r="I162" s="69"/>
      <c r="J162" s="68"/>
      <c r="K162" s="137"/>
      <c r="L162" s="136"/>
    </row>
    <row r="163" spans="1:12" s="135" customFormat="1" ht="25.5" outlineLevel="2" x14ac:dyDescent="0.25">
      <c r="A163" s="127"/>
      <c r="B163" s="140"/>
      <c r="C163" s="139" t="s">
        <v>1095</v>
      </c>
      <c r="D163" s="138" t="s">
        <v>190</v>
      </c>
      <c r="E163" s="125">
        <v>5</v>
      </c>
      <c r="F163" s="76">
        <v>0</v>
      </c>
      <c r="G163" s="69"/>
      <c r="H163" s="69">
        <v>0</v>
      </c>
      <c r="I163" s="69"/>
      <c r="J163" s="68"/>
      <c r="K163" s="137"/>
      <c r="L163" s="136"/>
    </row>
    <row r="164" spans="1:12" s="135" customFormat="1" ht="15.75" outlineLevel="2" x14ac:dyDescent="0.25">
      <c r="A164" s="127"/>
      <c r="B164" s="140"/>
      <c r="C164" s="139" t="s">
        <v>1094</v>
      </c>
      <c r="D164" s="138" t="s">
        <v>217</v>
      </c>
      <c r="E164" s="129">
        <v>0.12</v>
      </c>
      <c r="F164" s="76">
        <v>0</v>
      </c>
      <c r="G164" s="69"/>
      <c r="H164" s="69">
        <v>0</v>
      </c>
      <c r="I164" s="69"/>
      <c r="J164" s="68"/>
      <c r="K164" s="137"/>
      <c r="L164" s="136"/>
    </row>
    <row r="165" spans="1:12" s="135" customFormat="1" ht="25.5" outlineLevel="2" x14ac:dyDescent="0.25">
      <c r="A165" s="127"/>
      <c r="B165" s="140"/>
      <c r="C165" s="139" t="s">
        <v>1093</v>
      </c>
      <c r="D165" s="138" t="s">
        <v>181</v>
      </c>
      <c r="E165" s="125">
        <v>3.2</v>
      </c>
      <c r="F165" s="76">
        <v>0</v>
      </c>
      <c r="G165" s="69"/>
      <c r="H165" s="69">
        <v>0</v>
      </c>
      <c r="I165" s="69"/>
      <c r="J165" s="68"/>
      <c r="K165" s="137"/>
      <c r="L165" s="136"/>
    </row>
    <row r="166" spans="1:12" s="135" customFormat="1" ht="15.75" outlineLevel="2" x14ac:dyDescent="0.25">
      <c r="A166" s="127"/>
      <c r="B166" s="140"/>
      <c r="C166" s="139" t="s">
        <v>1092</v>
      </c>
      <c r="D166" s="138" t="s">
        <v>190</v>
      </c>
      <c r="E166" s="125">
        <v>20</v>
      </c>
      <c r="F166" s="76">
        <v>0</v>
      </c>
      <c r="G166" s="69"/>
      <c r="H166" s="69">
        <v>0</v>
      </c>
      <c r="I166" s="69"/>
      <c r="J166" s="68"/>
      <c r="K166" s="137"/>
      <c r="L166" s="136"/>
    </row>
    <row r="167" spans="1:12" s="135" customFormat="1" ht="15.75" outlineLevel="2" x14ac:dyDescent="0.25">
      <c r="A167" s="127"/>
      <c r="B167" s="140"/>
      <c r="C167" s="139" t="s">
        <v>1091</v>
      </c>
      <c r="D167" s="138" t="s">
        <v>217</v>
      </c>
      <c r="E167" s="129">
        <v>4.5999999999999999E-2</v>
      </c>
      <c r="F167" s="76">
        <v>0</v>
      </c>
      <c r="G167" s="69"/>
      <c r="H167" s="69">
        <v>0</v>
      </c>
      <c r="I167" s="69"/>
      <c r="J167" s="68"/>
      <c r="K167" s="137"/>
      <c r="L167" s="136"/>
    </row>
    <row r="168" spans="1:12" s="135" customFormat="1" ht="25.5" outlineLevel="2" x14ac:dyDescent="0.25">
      <c r="A168" s="127"/>
      <c r="B168" s="140"/>
      <c r="C168" s="139" t="s">
        <v>1090</v>
      </c>
      <c r="D168" s="138" t="s">
        <v>181</v>
      </c>
      <c r="E168" s="125">
        <v>30</v>
      </c>
      <c r="F168" s="76">
        <v>0</v>
      </c>
      <c r="G168" s="69"/>
      <c r="H168" s="69">
        <v>0</v>
      </c>
      <c r="I168" s="69"/>
      <c r="J168" s="68"/>
      <c r="K168" s="137"/>
      <c r="L168" s="136"/>
    </row>
    <row r="169" spans="1:12" s="135" customFormat="1" ht="25.5" outlineLevel="2" x14ac:dyDescent="0.25">
      <c r="A169" s="127"/>
      <c r="B169" s="140"/>
      <c r="C169" s="139" t="s">
        <v>1089</v>
      </c>
      <c r="D169" s="138" t="s">
        <v>185</v>
      </c>
      <c r="E169" s="125">
        <v>0.15</v>
      </c>
      <c r="F169" s="76">
        <v>0</v>
      </c>
      <c r="G169" s="69"/>
      <c r="H169" s="69">
        <v>0</v>
      </c>
      <c r="I169" s="69"/>
      <c r="J169" s="68"/>
      <c r="K169" s="137"/>
      <c r="L169" s="136"/>
    </row>
    <row r="170" spans="1:12" s="135" customFormat="1" ht="25.5" outlineLevel="2" x14ac:dyDescent="0.25">
      <c r="A170" s="127"/>
      <c r="B170" s="140"/>
      <c r="C170" s="139" t="s">
        <v>1088</v>
      </c>
      <c r="D170" s="138" t="s">
        <v>185</v>
      </c>
      <c r="E170" s="125">
        <v>0.14000000000000001</v>
      </c>
      <c r="F170" s="76">
        <v>0</v>
      </c>
      <c r="G170" s="69"/>
      <c r="H170" s="69">
        <v>0</v>
      </c>
      <c r="I170" s="69"/>
      <c r="J170" s="68"/>
      <c r="K170" s="137"/>
      <c r="L170" s="136"/>
    </row>
    <row r="171" spans="1:12" s="189" customFormat="1" ht="15.75" outlineLevel="1" x14ac:dyDescent="0.25">
      <c r="A171" s="103"/>
      <c r="B171" s="102"/>
      <c r="C171" s="101" t="s">
        <v>1087</v>
      </c>
      <c r="D171" s="100" t="s">
        <v>190</v>
      </c>
      <c r="E171" s="98">
        <v>1</v>
      </c>
      <c r="F171" s="98">
        <v>219290.07</v>
      </c>
      <c r="G171" s="98">
        <f>F171*E171</f>
        <v>219290.07</v>
      </c>
      <c r="H171" s="98">
        <v>155542.39999999999</v>
      </c>
      <c r="I171" s="98">
        <f>H171*E171</f>
        <v>155542.39999999999</v>
      </c>
      <c r="J171" s="98">
        <f>G171+I171</f>
        <v>374832.47</v>
      </c>
      <c r="K171" s="137"/>
      <c r="L171" s="190"/>
    </row>
    <row r="172" spans="1:12" s="62" customFormat="1" ht="15.75" outlineLevel="2" x14ac:dyDescent="0.25">
      <c r="A172" s="127"/>
      <c r="B172" s="140"/>
      <c r="C172" s="139" t="s">
        <v>1086</v>
      </c>
      <c r="D172" s="138" t="s">
        <v>190</v>
      </c>
      <c r="E172" s="125">
        <v>1</v>
      </c>
      <c r="F172" s="69">
        <v>0</v>
      </c>
      <c r="G172" s="69"/>
      <c r="H172" s="69">
        <v>0</v>
      </c>
      <c r="I172" s="69"/>
      <c r="J172" s="68"/>
      <c r="K172" s="55"/>
      <c r="L172" s="48"/>
    </row>
    <row r="173" spans="1:12" s="62" customFormat="1" ht="15.75" outlineLevel="2" x14ac:dyDescent="0.25">
      <c r="A173" s="127"/>
      <c r="B173" s="140"/>
      <c r="C173" s="139" t="s">
        <v>1085</v>
      </c>
      <c r="D173" s="138" t="s">
        <v>190</v>
      </c>
      <c r="E173" s="125">
        <v>1</v>
      </c>
      <c r="F173" s="69">
        <v>0</v>
      </c>
      <c r="G173" s="69"/>
      <c r="H173" s="69">
        <v>0</v>
      </c>
      <c r="I173" s="69"/>
      <c r="J173" s="68"/>
      <c r="K173" s="55"/>
      <c r="L173" s="48"/>
    </row>
    <row r="174" spans="1:12" s="62" customFormat="1" ht="15.75" outlineLevel="2" x14ac:dyDescent="0.25">
      <c r="A174" s="127"/>
      <c r="B174" s="140"/>
      <c r="C174" s="139" t="s">
        <v>1084</v>
      </c>
      <c r="D174" s="138" t="s">
        <v>190</v>
      </c>
      <c r="E174" s="125">
        <v>1</v>
      </c>
      <c r="F174" s="69">
        <v>0</v>
      </c>
      <c r="G174" s="69"/>
      <c r="H174" s="69">
        <v>0</v>
      </c>
      <c r="I174" s="69"/>
      <c r="J174" s="68"/>
      <c r="K174" s="55"/>
      <c r="L174" s="48"/>
    </row>
    <row r="175" spans="1:12" s="62" customFormat="1" ht="15.75" outlineLevel="2" x14ac:dyDescent="0.25">
      <c r="A175" s="127"/>
      <c r="B175" s="140"/>
      <c r="C175" s="139" t="s">
        <v>1083</v>
      </c>
      <c r="D175" s="138" t="s">
        <v>305</v>
      </c>
      <c r="E175" s="125">
        <v>11.4</v>
      </c>
      <c r="F175" s="69">
        <v>0</v>
      </c>
      <c r="G175" s="69"/>
      <c r="H175" s="69">
        <v>0</v>
      </c>
      <c r="I175" s="69"/>
      <c r="J175" s="68"/>
      <c r="K175" s="55"/>
      <c r="L175" s="48"/>
    </row>
    <row r="176" spans="1:12" s="62" customFormat="1" ht="15.75" outlineLevel="2" x14ac:dyDescent="0.25">
      <c r="A176" s="127"/>
      <c r="B176" s="140"/>
      <c r="C176" s="139" t="s">
        <v>1082</v>
      </c>
      <c r="D176" s="138" t="s">
        <v>305</v>
      </c>
      <c r="E176" s="125">
        <v>11.4</v>
      </c>
      <c r="F176" s="69">
        <v>0</v>
      </c>
      <c r="G176" s="69"/>
      <c r="H176" s="69">
        <v>0</v>
      </c>
      <c r="I176" s="69"/>
      <c r="J176" s="68"/>
      <c r="K176" s="55"/>
      <c r="L176" s="48"/>
    </row>
    <row r="177" spans="1:12" s="62" customFormat="1" ht="15.75" outlineLevel="1" x14ac:dyDescent="0.25">
      <c r="A177" s="127"/>
      <c r="B177" s="140"/>
      <c r="C177" s="139" t="s">
        <v>1081</v>
      </c>
      <c r="D177" s="138" t="s">
        <v>305</v>
      </c>
      <c r="E177" s="125">
        <v>11.4</v>
      </c>
      <c r="F177" s="69">
        <v>0</v>
      </c>
      <c r="G177" s="69"/>
      <c r="H177" s="69">
        <v>0</v>
      </c>
      <c r="I177" s="69"/>
      <c r="J177" s="68"/>
      <c r="K177" s="55"/>
      <c r="L177" s="48"/>
    </row>
    <row r="178" spans="1:12" s="187" customFormat="1" ht="15.75" x14ac:dyDescent="0.25">
      <c r="A178" s="54" t="s">
        <v>1080</v>
      </c>
      <c r="B178" s="71" t="s">
        <v>206</v>
      </c>
      <c r="C178" s="104" t="s">
        <v>1079</v>
      </c>
      <c r="D178" s="89"/>
      <c r="E178" s="69"/>
      <c r="F178" s="69"/>
      <c r="G178" s="69">
        <f>G179+G186+G188+G193+G195+G220</f>
        <v>11518228.359999999</v>
      </c>
      <c r="H178" s="69"/>
      <c r="I178" s="69">
        <f>I179+I186+I188+I193+I195+I220</f>
        <v>20862917.377999999</v>
      </c>
      <c r="J178" s="68">
        <f>J179+J186+J188+J193+J195+J220</f>
        <v>32381145.738000002</v>
      </c>
      <c r="K178" s="255" t="s">
        <v>259</v>
      </c>
      <c r="L178" s="188"/>
    </row>
    <row r="179" spans="1:12" s="62" customFormat="1" ht="15.75" outlineLevel="1" x14ac:dyDescent="0.25">
      <c r="A179" s="103"/>
      <c r="B179" s="102"/>
      <c r="C179" s="101" t="s">
        <v>1078</v>
      </c>
      <c r="D179" s="100"/>
      <c r="E179" s="98"/>
      <c r="F179" s="98"/>
      <c r="G179" s="98">
        <f>SUM(G180:G185)</f>
        <v>1391114.46</v>
      </c>
      <c r="H179" s="98"/>
      <c r="I179" s="98">
        <f>SUM(I180:I185)</f>
        <v>3336530</v>
      </c>
      <c r="J179" s="98">
        <f>SUM(J180:J185)</f>
        <v>4727644.46</v>
      </c>
      <c r="K179" s="256"/>
      <c r="L179" s="48"/>
    </row>
    <row r="180" spans="1:12" s="62" customFormat="1" ht="15.75" outlineLevel="1" x14ac:dyDescent="0.25">
      <c r="A180" s="127"/>
      <c r="B180" s="140"/>
      <c r="C180" s="126" t="s">
        <v>1077</v>
      </c>
      <c r="D180" s="129" t="s">
        <v>217</v>
      </c>
      <c r="E180" s="129">
        <v>13.9</v>
      </c>
      <c r="F180" s="69">
        <v>95478</v>
      </c>
      <c r="G180" s="69">
        <f t="shared" ref="G180:G185" si="6">F180*E180</f>
        <v>1327144.2</v>
      </c>
      <c r="H180" s="69">
        <v>229000</v>
      </c>
      <c r="I180" s="69">
        <f t="shared" ref="I180:I185" si="7">H180*E180</f>
        <v>3183100</v>
      </c>
      <c r="J180" s="68">
        <f t="shared" ref="J180:J185" si="8">G180+I180</f>
        <v>4510244.2</v>
      </c>
      <c r="K180" s="256"/>
      <c r="L180" s="48"/>
    </row>
    <row r="181" spans="1:12" s="62" customFormat="1" ht="25.5" customHeight="1" outlineLevel="2" x14ac:dyDescent="0.25">
      <c r="A181" s="127"/>
      <c r="B181" s="140"/>
      <c r="C181" s="126" t="s">
        <v>1076</v>
      </c>
      <c r="D181" s="129" t="s">
        <v>217</v>
      </c>
      <c r="E181" s="129"/>
      <c r="F181" s="69">
        <v>0</v>
      </c>
      <c r="G181" s="69">
        <f t="shared" si="6"/>
        <v>0</v>
      </c>
      <c r="H181" s="69">
        <v>0</v>
      </c>
      <c r="I181" s="69">
        <f t="shared" si="7"/>
        <v>0</v>
      </c>
      <c r="J181" s="68">
        <f t="shared" si="8"/>
        <v>0</v>
      </c>
      <c r="K181" s="256"/>
      <c r="L181" s="48"/>
    </row>
    <row r="182" spans="1:12" s="62" customFormat="1" ht="25.5" customHeight="1" outlineLevel="2" x14ac:dyDescent="0.25">
      <c r="A182" s="127"/>
      <c r="B182" s="140"/>
      <c r="C182" s="126" t="s">
        <v>1075</v>
      </c>
      <c r="D182" s="129" t="s">
        <v>217</v>
      </c>
      <c r="E182" s="129"/>
      <c r="F182" s="69"/>
      <c r="G182" s="69">
        <f t="shared" si="6"/>
        <v>0</v>
      </c>
      <c r="H182" s="69"/>
      <c r="I182" s="69">
        <f t="shared" si="7"/>
        <v>0</v>
      </c>
      <c r="J182" s="68">
        <f t="shared" si="8"/>
        <v>0</v>
      </c>
      <c r="K182" s="256"/>
      <c r="L182" s="48"/>
    </row>
    <row r="183" spans="1:12" s="62" customFormat="1" ht="15.75" customHeight="1" outlineLevel="2" x14ac:dyDescent="0.25">
      <c r="A183" s="127"/>
      <c r="B183" s="140"/>
      <c r="C183" s="126" t="s">
        <v>1074</v>
      </c>
      <c r="D183" s="129" t="s">
        <v>217</v>
      </c>
      <c r="E183" s="129"/>
      <c r="F183" s="69"/>
      <c r="G183" s="69">
        <f t="shared" si="6"/>
        <v>0</v>
      </c>
      <c r="H183" s="69"/>
      <c r="I183" s="69">
        <f t="shared" si="7"/>
        <v>0</v>
      </c>
      <c r="J183" s="68">
        <f t="shared" si="8"/>
        <v>0</v>
      </c>
      <c r="K183" s="256"/>
      <c r="L183" s="48"/>
    </row>
    <row r="184" spans="1:12" s="62" customFormat="1" ht="15.75" customHeight="1" outlineLevel="2" x14ac:dyDescent="0.25">
      <c r="A184" s="127"/>
      <c r="B184" s="140"/>
      <c r="C184" s="126" t="s">
        <v>1073</v>
      </c>
      <c r="D184" s="129" t="s">
        <v>217</v>
      </c>
      <c r="E184" s="129"/>
      <c r="F184" s="69"/>
      <c r="G184" s="69">
        <f t="shared" si="6"/>
        <v>0</v>
      </c>
      <c r="H184" s="69"/>
      <c r="I184" s="69">
        <f t="shared" si="7"/>
        <v>0</v>
      </c>
      <c r="J184" s="68">
        <f t="shared" si="8"/>
        <v>0</v>
      </c>
      <c r="K184" s="256"/>
      <c r="L184" s="48"/>
    </row>
    <row r="185" spans="1:12" s="62" customFormat="1" ht="25.5" outlineLevel="1" x14ac:dyDescent="0.25">
      <c r="A185" s="127"/>
      <c r="B185" s="140"/>
      <c r="C185" s="126" t="s">
        <v>1072</v>
      </c>
      <c r="D185" s="129" t="s">
        <v>217</v>
      </c>
      <c r="E185" s="129">
        <v>0.67</v>
      </c>
      <c r="F185" s="69">
        <v>95478</v>
      </c>
      <c r="G185" s="69">
        <f t="shared" si="6"/>
        <v>63970.26</v>
      </c>
      <c r="H185" s="69">
        <v>229000</v>
      </c>
      <c r="I185" s="69">
        <f t="shared" si="7"/>
        <v>153430</v>
      </c>
      <c r="J185" s="68">
        <f t="shared" si="8"/>
        <v>217400.26</v>
      </c>
      <c r="K185" s="256"/>
      <c r="L185" s="48"/>
    </row>
    <row r="186" spans="1:12" s="62" customFormat="1" ht="15.75" customHeight="1" outlineLevel="1" x14ac:dyDescent="0.25">
      <c r="A186" s="103"/>
      <c r="B186" s="102"/>
      <c r="C186" s="101" t="s">
        <v>620</v>
      </c>
      <c r="D186" s="100" t="s">
        <v>181</v>
      </c>
      <c r="E186" s="98">
        <v>439.29</v>
      </c>
      <c r="F186" s="98"/>
      <c r="G186" s="98">
        <f>SUM(G187:G187)</f>
        <v>1823053.5</v>
      </c>
      <c r="H186" s="98"/>
      <c r="I186" s="98">
        <f>SUM(I187:I187)</f>
        <v>292127.85000000003</v>
      </c>
      <c r="J186" s="98">
        <f>SUM(J187:J187)</f>
        <v>2115181.35</v>
      </c>
      <c r="K186" s="256"/>
      <c r="L186" s="48"/>
    </row>
    <row r="187" spans="1:12" s="186" customFormat="1" ht="15.75" customHeight="1" outlineLevel="1" x14ac:dyDescent="0.25">
      <c r="A187" s="127"/>
      <c r="B187" s="140"/>
      <c r="C187" s="126" t="s">
        <v>1071</v>
      </c>
      <c r="D187" s="124" t="s">
        <v>181</v>
      </c>
      <c r="E187" s="125">
        <v>439.29</v>
      </c>
      <c r="F187" s="69">
        <v>4150</v>
      </c>
      <c r="G187" s="69">
        <f>F187*E187</f>
        <v>1823053.5</v>
      </c>
      <c r="H187" s="69">
        <v>665</v>
      </c>
      <c r="I187" s="69">
        <f>H187*E187</f>
        <v>292127.85000000003</v>
      </c>
      <c r="J187" s="68">
        <f>G187+I187</f>
        <v>2115181.35</v>
      </c>
      <c r="K187" s="256"/>
      <c r="L187" s="141"/>
    </row>
    <row r="188" spans="1:12" s="62" customFormat="1" ht="15.75" customHeight="1" outlineLevel="1" x14ac:dyDescent="0.25">
      <c r="A188" s="103"/>
      <c r="B188" s="102"/>
      <c r="C188" s="101" t="s">
        <v>1070</v>
      </c>
      <c r="D188" s="100"/>
      <c r="E188" s="98"/>
      <c r="F188" s="98"/>
      <c r="G188" s="98">
        <f>SUM(G189:G192)</f>
        <v>202237.8</v>
      </c>
      <c r="H188" s="98"/>
      <c r="I188" s="98">
        <f>SUM(I189:I192)</f>
        <v>401840.08799999999</v>
      </c>
      <c r="J188" s="98">
        <f>SUM(J189:J192)</f>
        <v>604077.88800000004</v>
      </c>
      <c r="K188" s="256"/>
      <c r="L188" s="48"/>
    </row>
    <row r="189" spans="1:12" s="62" customFormat="1" ht="15.75" customHeight="1" outlineLevel="1" x14ac:dyDescent="0.25">
      <c r="A189" s="127"/>
      <c r="B189" s="140"/>
      <c r="C189" s="126" t="s">
        <v>1069</v>
      </c>
      <c r="D189" s="124" t="s">
        <v>190</v>
      </c>
      <c r="E189" s="125">
        <v>71</v>
      </c>
      <c r="F189" s="69">
        <v>707.4</v>
      </c>
      <c r="G189" s="69">
        <f>F189*E189</f>
        <v>50225.4</v>
      </c>
      <c r="H189" s="69">
        <v>1310.4000000000001</v>
      </c>
      <c r="I189" s="69">
        <f>H189*E189</f>
        <v>93038.400000000009</v>
      </c>
      <c r="J189" s="68">
        <f>G189+I189</f>
        <v>143263.80000000002</v>
      </c>
      <c r="K189" s="256"/>
      <c r="L189" s="48"/>
    </row>
    <row r="190" spans="1:12" s="62" customFormat="1" ht="15.75" customHeight="1" outlineLevel="1" x14ac:dyDescent="0.25">
      <c r="A190" s="127"/>
      <c r="B190" s="140"/>
      <c r="C190" s="126" t="s">
        <v>1068</v>
      </c>
      <c r="D190" s="124" t="s">
        <v>190</v>
      </c>
      <c r="E190" s="125">
        <v>350</v>
      </c>
      <c r="F190" s="69">
        <v>235.8</v>
      </c>
      <c r="G190" s="69">
        <f>F190*E190</f>
        <v>82530</v>
      </c>
      <c r="H190" s="69">
        <v>326.35199999999998</v>
      </c>
      <c r="I190" s="69">
        <f>H190*E190</f>
        <v>114223.2</v>
      </c>
      <c r="J190" s="68">
        <f>G190+I190</f>
        <v>196753.2</v>
      </c>
      <c r="K190" s="256"/>
      <c r="L190" s="48"/>
    </row>
    <row r="191" spans="1:12" s="62" customFormat="1" ht="15.75" customHeight="1" outlineLevel="1" x14ac:dyDescent="0.25">
      <c r="A191" s="127"/>
      <c r="B191" s="140"/>
      <c r="C191" s="126" t="s">
        <v>1067</v>
      </c>
      <c r="D191" s="124" t="s">
        <v>190</v>
      </c>
      <c r="E191" s="125">
        <v>260</v>
      </c>
      <c r="F191" s="69">
        <v>188.64000000000001</v>
      </c>
      <c r="G191" s="69">
        <f>F191*E191</f>
        <v>49046.400000000001</v>
      </c>
      <c r="H191" s="69">
        <v>492.96</v>
      </c>
      <c r="I191" s="69">
        <f>H191*E191</f>
        <v>128169.59999999999</v>
      </c>
      <c r="J191" s="68">
        <f>G191+I191</f>
        <v>177216</v>
      </c>
      <c r="K191" s="256"/>
      <c r="L191" s="48"/>
    </row>
    <row r="192" spans="1:12" s="62" customFormat="1" ht="15.75" customHeight="1" outlineLevel="1" x14ac:dyDescent="0.25">
      <c r="A192" s="127"/>
      <c r="B192" s="140"/>
      <c r="C192" s="126" t="s">
        <v>1066</v>
      </c>
      <c r="D192" s="124" t="s">
        <v>190</v>
      </c>
      <c r="E192" s="125">
        <v>130</v>
      </c>
      <c r="F192" s="69">
        <v>157.20000000000002</v>
      </c>
      <c r="G192" s="69">
        <f>F192*E192</f>
        <v>20436.000000000004</v>
      </c>
      <c r="H192" s="69">
        <v>510.83759999999995</v>
      </c>
      <c r="I192" s="69">
        <f>H192*E192</f>
        <v>66408.887999999992</v>
      </c>
      <c r="J192" s="68">
        <f>G192+I192</f>
        <v>86844.887999999992</v>
      </c>
      <c r="K192" s="256"/>
      <c r="L192" s="48"/>
    </row>
    <row r="193" spans="1:11" s="48" customFormat="1" ht="15.75" customHeight="1" outlineLevel="1" x14ac:dyDescent="0.2">
      <c r="A193" s="103"/>
      <c r="B193" s="102"/>
      <c r="C193" s="101" t="s">
        <v>1065</v>
      </c>
      <c r="D193" s="100"/>
      <c r="E193" s="98"/>
      <c r="F193" s="98"/>
      <c r="G193" s="98">
        <f>G194</f>
        <v>103490</v>
      </c>
      <c r="H193" s="98"/>
      <c r="I193" s="98">
        <f>I194</f>
        <v>6500</v>
      </c>
      <c r="J193" s="98">
        <f>J194</f>
        <v>109990</v>
      </c>
      <c r="K193" s="256"/>
    </row>
    <row r="194" spans="1:11" s="48" customFormat="1" ht="25.5" customHeight="1" outlineLevel="1" x14ac:dyDescent="0.2">
      <c r="A194" s="127"/>
      <c r="B194" s="140"/>
      <c r="C194" s="126" t="s">
        <v>1064</v>
      </c>
      <c r="D194" s="124" t="s">
        <v>217</v>
      </c>
      <c r="E194" s="129">
        <v>1</v>
      </c>
      <c r="F194" s="69">
        <v>103490</v>
      </c>
      <c r="G194" s="69">
        <f>F194*E194</f>
        <v>103490</v>
      </c>
      <c r="H194" s="69">
        <v>6500</v>
      </c>
      <c r="I194" s="69">
        <f>H194*E194</f>
        <v>6500</v>
      </c>
      <c r="J194" s="68">
        <f>G194+I194</f>
        <v>109990</v>
      </c>
      <c r="K194" s="256"/>
    </row>
    <row r="195" spans="1:11" s="48" customFormat="1" ht="15.75" outlineLevel="1" x14ac:dyDescent="0.2">
      <c r="A195" s="103"/>
      <c r="B195" s="102"/>
      <c r="C195" s="101" t="s">
        <v>1063</v>
      </c>
      <c r="D195" s="100"/>
      <c r="E195" s="98"/>
      <c r="F195" s="98"/>
      <c r="G195" s="98">
        <f>SUM(G196:G219)</f>
        <v>6149267.5999999996</v>
      </c>
      <c r="H195" s="98"/>
      <c r="I195" s="98">
        <f>SUM(I196:I219)</f>
        <v>16539153.999999998</v>
      </c>
      <c r="J195" s="98">
        <f>SUM(J196:J219)</f>
        <v>22688421.599999998</v>
      </c>
      <c r="K195" s="256"/>
    </row>
    <row r="196" spans="1:11" s="48" customFormat="1" ht="25.5" outlineLevel="1" x14ac:dyDescent="0.2">
      <c r="A196" s="127"/>
      <c r="B196" s="140"/>
      <c r="C196" s="126" t="s">
        <v>1062</v>
      </c>
      <c r="D196" s="124" t="s">
        <v>181</v>
      </c>
      <c r="E196" s="185">
        <v>2230.6</v>
      </c>
      <c r="F196" s="184">
        <v>2711</v>
      </c>
      <c r="G196" s="183">
        <f>F196*E196</f>
        <v>6047156.5999999996</v>
      </c>
      <c r="H196" s="183">
        <v>7373</v>
      </c>
      <c r="I196" s="183">
        <f>H196*E196</f>
        <v>16446213.799999999</v>
      </c>
      <c r="J196" s="171">
        <f>G196+I196</f>
        <v>22493370.399999999</v>
      </c>
      <c r="K196" s="257"/>
    </row>
    <row r="197" spans="1:11" s="48" customFormat="1" ht="25.5" outlineLevel="2" x14ac:dyDescent="0.2">
      <c r="A197" s="127"/>
      <c r="B197" s="140"/>
      <c r="C197" s="126" t="s">
        <v>1061</v>
      </c>
      <c r="D197" s="143" t="s">
        <v>181</v>
      </c>
      <c r="E197" s="182"/>
      <c r="F197" s="181"/>
      <c r="G197" s="181"/>
      <c r="H197" s="181"/>
      <c r="I197" s="180"/>
      <c r="J197" s="173"/>
      <c r="K197" s="55"/>
    </row>
    <row r="198" spans="1:11" s="48" customFormat="1" ht="15.75" outlineLevel="2" x14ac:dyDescent="0.2">
      <c r="A198" s="127"/>
      <c r="B198" s="140"/>
      <c r="C198" s="126" t="s">
        <v>1060</v>
      </c>
      <c r="D198" s="143" t="s">
        <v>181</v>
      </c>
      <c r="E198" s="179"/>
      <c r="F198" s="178"/>
      <c r="G198" s="178"/>
      <c r="H198" s="178"/>
      <c r="I198" s="177"/>
      <c r="J198" s="173"/>
      <c r="K198" s="55"/>
    </row>
    <row r="199" spans="1:11" s="48" customFormat="1" ht="15.75" outlineLevel="2" x14ac:dyDescent="0.2">
      <c r="A199" s="127"/>
      <c r="B199" s="140"/>
      <c r="C199" s="126" t="s">
        <v>1059</v>
      </c>
      <c r="D199" s="143" t="s">
        <v>181</v>
      </c>
      <c r="E199" s="179"/>
      <c r="F199" s="178"/>
      <c r="G199" s="178"/>
      <c r="H199" s="178"/>
      <c r="I199" s="177"/>
      <c r="J199" s="173"/>
      <c r="K199" s="55"/>
    </row>
    <row r="200" spans="1:11" s="48" customFormat="1" ht="15.75" outlineLevel="2" x14ac:dyDescent="0.2">
      <c r="A200" s="127"/>
      <c r="B200" s="140"/>
      <c r="C200" s="126" t="s">
        <v>1058</v>
      </c>
      <c r="D200" s="143" t="s">
        <v>181</v>
      </c>
      <c r="E200" s="179"/>
      <c r="F200" s="178"/>
      <c r="G200" s="178"/>
      <c r="H200" s="178"/>
      <c r="I200" s="177"/>
      <c r="J200" s="173"/>
      <c r="K200" s="55"/>
    </row>
    <row r="201" spans="1:11" s="48" customFormat="1" ht="15.75" outlineLevel="2" x14ac:dyDescent="0.2">
      <c r="A201" s="127"/>
      <c r="B201" s="140"/>
      <c r="C201" s="126" t="s">
        <v>1057</v>
      </c>
      <c r="D201" s="143" t="s">
        <v>185</v>
      </c>
      <c r="E201" s="179"/>
      <c r="F201" s="178"/>
      <c r="G201" s="178"/>
      <c r="H201" s="178"/>
      <c r="I201" s="177"/>
      <c r="J201" s="173"/>
      <c r="K201" s="55"/>
    </row>
    <row r="202" spans="1:11" s="48" customFormat="1" ht="15.75" outlineLevel="2" x14ac:dyDescent="0.2">
      <c r="A202" s="127"/>
      <c r="B202" s="140"/>
      <c r="C202" s="126" t="s">
        <v>1056</v>
      </c>
      <c r="D202" s="143" t="s">
        <v>185</v>
      </c>
      <c r="E202" s="179"/>
      <c r="F202" s="178"/>
      <c r="G202" s="178"/>
      <c r="H202" s="178"/>
      <c r="I202" s="177"/>
      <c r="J202" s="173"/>
      <c r="K202" s="55"/>
    </row>
    <row r="203" spans="1:11" s="48" customFormat="1" ht="15.75" outlineLevel="2" x14ac:dyDescent="0.2">
      <c r="A203" s="127"/>
      <c r="B203" s="140"/>
      <c r="C203" s="126" t="s">
        <v>1055</v>
      </c>
      <c r="D203" s="143" t="s">
        <v>305</v>
      </c>
      <c r="E203" s="128"/>
      <c r="F203" s="128"/>
      <c r="G203" s="128"/>
      <c r="H203" s="128"/>
      <c r="I203" s="128"/>
      <c r="J203" s="173"/>
      <c r="K203" s="55"/>
    </row>
    <row r="204" spans="1:11" s="48" customFormat="1" ht="15.75" outlineLevel="2" x14ac:dyDescent="0.2">
      <c r="A204" s="127"/>
      <c r="B204" s="140"/>
      <c r="C204" s="126" t="s">
        <v>1054</v>
      </c>
      <c r="D204" s="143" t="s">
        <v>211</v>
      </c>
      <c r="E204" s="179"/>
      <c r="F204" s="178"/>
      <c r="G204" s="178"/>
      <c r="H204" s="178"/>
      <c r="I204" s="177"/>
      <c r="J204" s="173"/>
      <c r="K204" s="55"/>
    </row>
    <row r="205" spans="1:11" s="48" customFormat="1" ht="15.75" outlineLevel="2" x14ac:dyDescent="0.2">
      <c r="A205" s="127"/>
      <c r="B205" s="140"/>
      <c r="C205" s="126" t="s">
        <v>1053</v>
      </c>
      <c r="D205" s="143" t="s">
        <v>305</v>
      </c>
      <c r="E205" s="128"/>
      <c r="F205" s="128"/>
      <c r="G205" s="128"/>
      <c r="H205" s="128"/>
      <c r="I205" s="128"/>
      <c r="J205" s="173"/>
      <c r="K205" s="55"/>
    </row>
    <row r="206" spans="1:11" s="48" customFormat="1" ht="15.75" outlineLevel="2" x14ac:dyDescent="0.2">
      <c r="A206" s="127"/>
      <c r="B206" s="140"/>
      <c r="C206" s="126" t="s">
        <v>1052</v>
      </c>
      <c r="D206" s="143" t="s">
        <v>211</v>
      </c>
      <c r="E206" s="179"/>
      <c r="F206" s="178"/>
      <c r="G206" s="178"/>
      <c r="H206" s="178"/>
      <c r="I206" s="177"/>
      <c r="J206" s="173"/>
      <c r="K206" s="55"/>
    </row>
    <row r="207" spans="1:11" s="48" customFormat="1" ht="15.75" outlineLevel="2" x14ac:dyDescent="0.2">
      <c r="A207" s="127"/>
      <c r="B207" s="140"/>
      <c r="C207" s="126" t="s">
        <v>1051</v>
      </c>
      <c r="D207" s="143" t="s">
        <v>305</v>
      </c>
      <c r="E207" s="128"/>
      <c r="F207" s="128"/>
      <c r="G207" s="128"/>
      <c r="H207" s="128"/>
      <c r="I207" s="128"/>
      <c r="J207" s="173"/>
      <c r="K207" s="55"/>
    </row>
    <row r="208" spans="1:11" s="48" customFormat="1" ht="15.75" outlineLevel="2" x14ac:dyDescent="0.2">
      <c r="A208" s="127"/>
      <c r="B208" s="140"/>
      <c r="C208" s="126" t="s">
        <v>1050</v>
      </c>
      <c r="D208" s="143" t="s">
        <v>190</v>
      </c>
      <c r="E208" s="179"/>
      <c r="F208" s="178"/>
      <c r="G208" s="178"/>
      <c r="H208" s="178"/>
      <c r="I208" s="177"/>
      <c r="J208" s="173"/>
      <c r="K208" s="55"/>
    </row>
    <row r="209" spans="1:12" s="62" customFormat="1" ht="15.75" outlineLevel="2" x14ac:dyDescent="0.25">
      <c r="A209" s="127"/>
      <c r="B209" s="140"/>
      <c r="C209" s="126" t="s">
        <v>1049</v>
      </c>
      <c r="D209" s="143" t="s">
        <v>190</v>
      </c>
      <c r="E209" s="179"/>
      <c r="F209" s="178"/>
      <c r="G209" s="178"/>
      <c r="H209" s="178"/>
      <c r="I209" s="177"/>
      <c r="J209" s="173"/>
      <c r="K209" s="55"/>
      <c r="L209" s="48"/>
    </row>
    <row r="210" spans="1:12" s="62" customFormat="1" ht="15.75" outlineLevel="2" x14ac:dyDescent="0.25">
      <c r="A210" s="127"/>
      <c r="B210" s="140"/>
      <c r="C210" s="126" t="s">
        <v>1048</v>
      </c>
      <c r="D210" s="143" t="s">
        <v>190</v>
      </c>
      <c r="E210" s="179"/>
      <c r="F210" s="178"/>
      <c r="G210" s="178"/>
      <c r="H210" s="178"/>
      <c r="I210" s="177"/>
      <c r="J210" s="173"/>
      <c r="K210" s="55"/>
      <c r="L210" s="48"/>
    </row>
    <row r="211" spans="1:12" s="62" customFormat="1" ht="15.75" outlineLevel="2" x14ac:dyDescent="0.25">
      <c r="A211" s="127"/>
      <c r="B211" s="140"/>
      <c r="C211" s="126" t="s">
        <v>1047</v>
      </c>
      <c r="D211" s="143" t="s">
        <v>190</v>
      </c>
      <c r="E211" s="179"/>
      <c r="F211" s="178"/>
      <c r="G211" s="178"/>
      <c r="H211" s="178"/>
      <c r="I211" s="177"/>
      <c r="J211" s="173"/>
      <c r="K211" s="55"/>
      <c r="L211" s="48"/>
    </row>
    <row r="212" spans="1:12" s="62" customFormat="1" ht="15.75" outlineLevel="2" x14ac:dyDescent="0.25">
      <c r="A212" s="127"/>
      <c r="B212" s="140"/>
      <c r="C212" s="126" t="s">
        <v>1046</v>
      </c>
      <c r="D212" s="143" t="s">
        <v>190</v>
      </c>
      <c r="E212" s="179"/>
      <c r="F212" s="178"/>
      <c r="G212" s="178"/>
      <c r="H212" s="178"/>
      <c r="I212" s="177"/>
      <c r="J212" s="173"/>
      <c r="K212" s="55"/>
      <c r="L212" s="48"/>
    </row>
    <row r="213" spans="1:12" s="62" customFormat="1" ht="15.75" outlineLevel="2" x14ac:dyDescent="0.25">
      <c r="A213" s="127"/>
      <c r="B213" s="140"/>
      <c r="C213" s="126" t="s">
        <v>1045</v>
      </c>
      <c r="D213" s="143" t="s">
        <v>190</v>
      </c>
      <c r="E213" s="179"/>
      <c r="F213" s="178"/>
      <c r="G213" s="178"/>
      <c r="H213" s="178"/>
      <c r="I213" s="177"/>
      <c r="J213" s="173"/>
      <c r="K213" s="55"/>
      <c r="L213" s="48"/>
    </row>
    <row r="214" spans="1:12" s="62" customFormat="1" ht="15.75" outlineLevel="2" x14ac:dyDescent="0.25">
      <c r="A214" s="127"/>
      <c r="B214" s="140"/>
      <c r="C214" s="126" t="s">
        <v>1044</v>
      </c>
      <c r="D214" s="143" t="s">
        <v>190</v>
      </c>
      <c r="E214" s="176"/>
      <c r="F214" s="175"/>
      <c r="G214" s="175"/>
      <c r="H214" s="175"/>
      <c r="I214" s="174"/>
      <c r="J214" s="173"/>
      <c r="K214" s="55"/>
      <c r="L214" s="48"/>
    </row>
    <row r="215" spans="1:12" s="62" customFormat="1" ht="25.5" outlineLevel="1" x14ac:dyDescent="0.25">
      <c r="A215" s="127"/>
      <c r="B215" s="140"/>
      <c r="C215" s="126" t="s">
        <v>1043</v>
      </c>
      <c r="D215" s="124" t="s">
        <v>181</v>
      </c>
      <c r="E215" s="166">
        <v>20.2</v>
      </c>
      <c r="F215" s="172">
        <v>5055</v>
      </c>
      <c r="G215" s="172">
        <f>F215*E215</f>
        <v>102111</v>
      </c>
      <c r="H215" s="172">
        <v>4601</v>
      </c>
      <c r="I215" s="172">
        <f>H215*E215</f>
        <v>92940.2</v>
      </c>
      <c r="J215" s="171">
        <f>G215+I215</f>
        <v>195051.2</v>
      </c>
      <c r="K215" s="55"/>
      <c r="L215" s="48"/>
    </row>
    <row r="216" spans="1:12" s="62" customFormat="1" ht="15.75" outlineLevel="2" x14ac:dyDescent="0.25">
      <c r="A216" s="127"/>
      <c r="B216" s="140"/>
      <c r="C216" s="126" t="s">
        <v>1042</v>
      </c>
      <c r="D216" s="124" t="s">
        <v>181</v>
      </c>
      <c r="E216" s="170"/>
      <c r="F216" s="170"/>
      <c r="G216" s="170"/>
      <c r="H216" s="170"/>
      <c r="I216" s="170"/>
      <c r="J216" s="169"/>
      <c r="K216" s="55"/>
      <c r="L216" s="48"/>
    </row>
    <row r="217" spans="1:12" s="62" customFormat="1" ht="15.75" outlineLevel="2" x14ac:dyDescent="0.25">
      <c r="A217" s="127"/>
      <c r="B217" s="140"/>
      <c r="C217" s="126" t="s">
        <v>1041</v>
      </c>
      <c r="D217" s="124" t="s">
        <v>179</v>
      </c>
      <c r="E217" s="168"/>
      <c r="F217" s="168"/>
      <c r="G217" s="168"/>
      <c r="H217" s="168"/>
      <c r="I217" s="168"/>
      <c r="J217" s="167"/>
      <c r="K217" s="55"/>
      <c r="L217" s="48"/>
    </row>
    <row r="218" spans="1:12" s="62" customFormat="1" ht="15.75" outlineLevel="2" x14ac:dyDescent="0.25">
      <c r="A218" s="127"/>
      <c r="B218" s="140"/>
      <c r="C218" s="126" t="s">
        <v>1040</v>
      </c>
      <c r="D218" s="124" t="s">
        <v>179</v>
      </c>
      <c r="E218" s="168"/>
      <c r="F218" s="168"/>
      <c r="G218" s="168"/>
      <c r="H218" s="168"/>
      <c r="I218" s="168"/>
      <c r="J218" s="167"/>
      <c r="K218" s="55"/>
      <c r="L218" s="48"/>
    </row>
    <row r="219" spans="1:12" s="62" customFormat="1" ht="15.75" outlineLevel="2" x14ac:dyDescent="0.25">
      <c r="A219" s="127"/>
      <c r="B219" s="140"/>
      <c r="C219" s="126" t="s">
        <v>1039</v>
      </c>
      <c r="D219" s="124" t="s">
        <v>185</v>
      </c>
      <c r="E219" s="166"/>
      <c r="F219" s="166"/>
      <c r="G219" s="166"/>
      <c r="H219" s="166"/>
      <c r="I219" s="166"/>
      <c r="J219" s="165"/>
      <c r="K219" s="55"/>
      <c r="L219" s="48"/>
    </row>
    <row r="220" spans="1:12" s="62" customFormat="1" ht="15.75" outlineLevel="1" x14ac:dyDescent="0.25">
      <c r="A220" s="103"/>
      <c r="B220" s="102"/>
      <c r="C220" s="101" t="s">
        <v>1038</v>
      </c>
      <c r="D220" s="100"/>
      <c r="E220" s="98"/>
      <c r="F220" s="98"/>
      <c r="G220" s="98">
        <f>SUM(G221:G223)</f>
        <v>1849065</v>
      </c>
      <c r="H220" s="98"/>
      <c r="I220" s="98">
        <f>SUM(I221:I223)</f>
        <v>286765.44</v>
      </c>
      <c r="J220" s="98">
        <f>SUM(J221:J223)</f>
        <v>2135830.44</v>
      </c>
      <c r="K220" s="55"/>
      <c r="L220" s="48"/>
    </row>
    <row r="221" spans="1:12" s="62" customFormat="1" ht="15.75" outlineLevel="1" x14ac:dyDescent="0.25">
      <c r="A221" s="127"/>
      <c r="B221" s="140"/>
      <c r="C221" s="126" t="s">
        <v>1037</v>
      </c>
      <c r="D221" s="124" t="s">
        <v>185</v>
      </c>
      <c r="E221" s="125">
        <v>7.6</v>
      </c>
      <c r="F221" s="69">
        <v>39300</v>
      </c>
      <c r="G221" s="69">
        <f>F221*E221</f>
        <v>298680</v>
      </c>
      <c r="H221" s="69">
        <v>23774.400000000001</v>
      </c>
      <c r="I221" s="69">
        <f>H221*E221</f>
        <v>180685.44</v>
      </c>
      <c r="J221" s="68">
        <f>G221+I221</f>
        <v>479365.44</v>
      </c>
      <c r="K221" s="55"/>
      <c r="L221" s="48"/>
    </row>
    <row r="222" spans="1:12" s="62" customFormat="1" ht="15.75" outlineLevel="1" x14ac:dyDescent="0.25">
      <c r="A222" s="127"/>
      <c r="B222" s="140"/>
      <c r="C222" s="126" t="s">
        <v>1036</v>
      </c>
      <c r="D222" s="124" t="s">
        <v>181</v>
      </c>
      <c r="E222" s="125">
        <v>115</v>
      </c>
      <c r="F222" s="69">
        <v>1179</v>
      </c>
      <c r="G222" s="69">
        <f>F222*E222</f>
        <v>135585</v>
      </c>
      <c r="H222" s="69">
        <v>0</v>
      </c>
      <c r="I222" s="69">
        <f>H222*E222</f>
        <v>0</v>
      </c>
      <c r="J222" s="68">
        <f>G222+I222</f>
        <v>135585</v>
      </c>
      <c r="K222" s="55"/>
      <c r="L222" s="48"/>
    </row>
    <row r="223" spans="1:12" s="62" customFormat="1" ht="15.75" outlineLevel="1" x14ac:dyDescent="0.25">
      <c r="A223" s="127"/>
      <c r="B223" s="140"/>
      <c r="C223" s="126" t="s">
        <v>1035</v>
      </c>
      <c r="D223" s="124" t="s">
        <v>305</v>
      </c>
      <c r="E223" s="125">
        <v>600</v>
      </c>
      <c r="F223" s="69">
        <v>2358</v>
      </c>
      <c r="G223" s="69">
        <f>F223*E223</f>
        <v>1414800</v>
      </c>
      <c r="H223" s="69">
        <v>176.8</v>
      </c>
      <c r="I223" s="69">
        <f>H223*E223</f>
        <v>106080</v>
      </c>
      <c r="J223" s="68">
        <f>G223+I223</f>
        <v>1520880</v>
      </c>
      <c r="K223" s="55"/>
      <c r="L223" s="48"/>
    </row>
    <row r="224" spans="1:12" s="62" customFormat="1" ht="15.75" hidden="1" x14ac:dyDescent="0.25">
      <c r="A224" s="105" t="s">
        <v>1034</v>
      </c>
      <c r="B224" s="108" t="s">
        <v>93</v>
      </c>
      <c r="C224" s="70" t="s">
        <v>1033</v>
      </c>
      <c r="D224" s="89"/>
      <c r="E224" s="69"/>
      <c r="F224" s="69"/>
      <c r="G224" s="69">
        <f>SUM(G225:G342)</f>
        <v>3943362</v>
      </c>
      <c r="H224" s="69"/>
      <c r="I224" s="69">
        <f>SUM(I225:I342)</f>
        <v>7445173.6320000002</v>
      </c>
      <c r="J224" s="68">
        <f>SUM(J225:J342)</f>
        <v>11388535.632000001</v>
      </c>
      <c r="K224" s="67" t="s">
        <v>1032</v>
      </c>
      <c r="L224" s="48"/>
    </row>
    <row r="225" spans="1:11" s="48" customFormat="1" ht="15.75" outlineLevel="1" x14ac:dyDescent="0.2">
      <c r="A225" s="103"/>
      <c r="B225" s="102"/>
      <c r="C225" s="101" t="s">
        <v>1031</v>
      </c>
      <c r="D225" s="100" t="s">
        <v>968</v>
      </c>
      <c r="E225" s="98">
        <v>1</v>
      </c>
      <c r="F225" s="98">
        <v>910581</v>
      </c>
      <c r="G225" s="98">
        <f>F225*E225</f>
        <v>910581</v>
      </c>
      <c r="H225" s="98">
        <v>979866.57599999988</v>
      </c>
      <c r="I225" s="98">
        <f>H225*E225</f>
        <v>979866.57599999988</v>
      </c>
      <c r="J225" s="98">
        <f>G225+I225</f>
        <v>1890447.5759999999</v>
      </c>
      <c r="K225" s="55"/>
    </row>
    <row r="226" spans="1:11" s="48" customFormat="1" ht="25.5" outlineLevel="2" x14ac:dyDescent="0.2">
      <c r="A226" s="160"/>
      <c r="B226" s="71"/>
      <c r="C226" s="85" t="s">
        <v>1030</v>
      </c>
      <c r="D226" s="162" t="s">
        <v>280</v>
      </c>
      <c r="E226" s="161">
        <v>165</v>
      </c>
      <c r="F226" s="69">
        <v>0</v>
      </c>
      <c r="G226" s="69">
        <f>F226*E226</f>
        <v>0</v>
      </c>
      <c r="H226" s="69">
        <v>0</v>
      </c>
      <c r="I226" s="69">
        <f>H226*E226</f>
        <v>0</v>
      </c>
      <c r="J226" s="68">
        <f>G226+I226</f>
        <v>0</v>
      </c>
      <c r="K226" s="55"/>
    </row>
    <row r="227" spans="1:11" s="48" customFormat="1" ht="25.5" outlineLevel="2" x14ac:dyDescent="0.2">
      <c r="A227" s="160"/>
      <c r="B227" s="71"/>
      <c r="C227" s="85" t="s">
        <v>1020</v>
      </c>
      <c r="D227" s="162" t="s">
        <v>280</v>
      </c>
      <c r="E227" s="161">
        <v>17</v>
      </c>
      <c r="F227" s="69">
        <v>0</v>
      </c>
      <c r="G227" s="69"/>
      <c r="H227" s="69">
        <v>0</v>
      </c>
      <c r="I227" s="69"/>
      <c r="J227" s="68"/>
      <c r="K227" s="55"/>
    </row>
    <row r="228" spans="1:11" s="48" customFormat="1" ht="25.5" outlineLevel="2" x14ac:dyDescent="0.2">
      <c r="A228" s="160"/>
      <c r="B228" s="71"/>
      <c r="C228" s="85" t="s">
        <v>1019</v>
      </c>
      <c r="D228" s="162" t="s">
        <v>280</v>
      </c>
      <c r="E228" s="161">
        <v>9</v>
      </c>
      <c r="F228" s="69">
        <v>0</v>
      </c>
      <c r="G228" s="69"/>
      <c r="H228" s="69">
        <v>0</v>
      </c>
      <c r="I228" s="69"/>
      <c r="J228" s="68"/>
      <c r="K228" s="55"/>
    </row>
    <row r="229" spans="1:11" s="48" customFormat="1" ht="25.5" outlineLevel="2" x14ac:dyDescent="0.2">
      <c r="A229" s="160"/>
      <c r="B229" s="71"/>
      <c r="C229" s="85" t="s">
        <v>1018</v>
      </c>
      <c r="D229" s="162" t="s">
        <v>280</v>
      </c>
      <c r="E229" s="161">
        <v>11</v>
      </c>
      <c r="F229" s="69">
        <v>0</v>
      </c>
      <c r="G229" s="69"/>
      <c r="H229" s="69">
        <v>0</v>
      </c>
      <c r="I229" s="69"/>
      <c r="J229" s="68"/>
      <c r="K229" s="55"/>
    </row>
    <row r="230" spans="1:11" s="48" customFormat="1" ht="25.5" outlineLevel="2" x14ac:dyDescent="0.2">
      <c r="A230" s="160"/>
      <c r="B230" s="71"/>
      <c r="C230" s="85" t="s">
        <v>1017</v>
      </c>
      <c r="D230" s="162" t="s">
        <v>280</v>
      </c>
      <c r="E230" s="161">
        <v>20</v>
      </c>
      <c r="F230" s="69">
        <v>0</v>
      </c>
      <c r="G230" s="69"/>
      <c r="H230" s="69">
        <v>0</v>
      </c>
      <c r="I230" s="69"/>
      <c r="J230" s="68"/>
      <c r="K230" s="55"/>
    </row>
    <row r="231" spans="1:11" s="48" customFormat="1" ht="25.5" outlineLevel="2" x14ac:dyDescent="0.2">
      <c r="A231" s="160"/>
      <c r="B231" s="71"/>
      <c r="C231" s="85" t="s">
        <v>1016</v>
      </c>
      <c r="D231" s="162" t="s">
        <v>280</v>
      </c>
      <c r="E231" s="161">
        <v>10</v>
      </c>
      <c r="F231" s="69">
        <v>0</v>
      </c>
      <c r="G231" s="69"/>
      <c r="H231" s="69">
        <v>0</v>
      </c>
      <c r="I231" s="69"/>
      <c r="J231" s="68"/>
      <c r="K231" s="55"/>
    </row>
    <row r="232" spans="1:11" s="48" customFormat="1" ht="25.5" outlineLevel="2" x14ac:dyDescent="0.2">
      <c r="A232" s="160"/>
      <c r="B232" s="71"/>
      <c r="C232" s="85" t="s">
        <v>1015</v>
      </c>
      <c r="D232" s="162" t="s">
        <v>280</v>
      </c>
      <c r="E232" s="161">
        <v>8</v>
      </c>
      <c r="F232" s="69">
        <v>0</v>
      </c>
      <c r="G232" s="69"/>
      <c r="H232" s="69">
        <v>0</v>
      </c>
      <c r="I232" s="69"/>
      <c r="J232" s="68"/>
      <c r="K232" s="55"/>
    </row>
    <row r="233" spans="1:11" s="48" customFormat="1" ht="25.5" outlineLevel="2" x14ac:dyDescent="0.2">
      <c r="A233" s="160"/>
      <c r="B233" s="71"/>
      <c r="C233" s="85" t="s">
        <v>1014</v>
      </c>
      <c r="D233" s="162" t="s">
        <v>280</v>
      </c>
      <c r="E233" s="161">
        <v>17</v>
      </c>
      <c r="F233" s="69">
        <v>0</v>
      </c>
      <c r="G233" s="69"/>
      <c r="H233" s="69">
        <v>0</v>
      </c>
      <c r="I233" s="69"/>
      <c r="J233" s="68"/>
      <c r="K233" s="55"/>
    </row>
    <row r="234" spans="1:11" s="48" customFormat="1" ht="25.5" outlineLevel="2" x14ac:dyDescent="0.2">
      <c r="A234" s="160"/>
      <c r="B234" s="71"/>
      <c r="C234" s="85" t="s">
        <v>1013</v>
      </c>
      <c r="D234" s="162" t="s">
        <v>280</v>
      </c>
      <c r="E234" s="161">
        <v>15</v>
      </c>
      <c r="F234" s="69">
        <v>0</v>
      </c>
      <c r="G234" s="69"/>
      <c r="H234" s="69">
        <v>0</v>
      </c>
      <c r="I234" s="69"/>
      <c r="J234" s="68"/>
      <c r="K234" s="55"/>
    </row>
    <row r="235" spans="1:11" s="48" customFormat="1" ht="25.5" outlineLevel="2" x14ac:dyDescent="0.2">
      <c r="A235" s="160"/>
      <c r="B235" s="71"/>
      <c r="C235" s="85" t="s">
        <v>1012</v>
      </c>
      <c r="D235" s="162" t="s">
        <v>280</v>
      </c>
      <c r="E235" s="161">
        <v>90</v>
      </c>
      <c r="F235" s="69">
        <v>0</v>
      </c>
      <c r="G235" s="69"/>
      <c r="H235" s="69">
        <v>0</v>
      </c>
      <c r="I235" s="69"/>
      <c r="J235" s="68"/>
      <c r="K235" s="55"/>
    </row>
    <row r="236" spans="1:11" s="48" customFormat="1" ht="25.5" outlineLevel="2" x14ac:dyDescent="0.2">
      <c r="A236" s="160"/>
      <c r="B236" s="71"/>
      <c r="C236" s="85" t="s">
        <v>1029</v>
      </c>
      <c r="D236" s="162" t="s">
        <v>190</v>
      </c>
      <c r="E236" s="161">
        <v>2</v>
      </c>
      <c r="F236" s="69">
        <v>0</v>
      </c>
      <c r="G236" s="69"/>
      <c r="H236" s="69">
        <v>0</v>
      </c>
      <c r="I236" s="69"/>
      <c r="J236" s="68"/>
      <c r="K236" s="55"/>
    </row>
    <row r="237" spans="1:11" s="48" customFormat="1" ht="25.5" outlineLevel="2" x14ac:dyDescent="0.2">
      <c r="A237" s="160"/>
      <c r="B237" s="71"/>
      <c r="C237" s="85" t="s">
        <v>1009</v>
      </c>
      <c r="D237" s="162" t="s">
        <v>439</v>
      </c>
      <c r="E237" s="161">
        <v>2</v>
      </c>
      <c r="F237" s="69">
        <v>0</v>
      </c>
      <c r="G237" s="69"/>
      <c r="H237" s="69">
        <v>0</v>
      </c>
      <c r="I237" s="69"/>
      <c r="J237" s="68"/>
      <c r="K237" s="55"/>
    </row>
    <row r="238" spans="1:11" s="48" customFormat="1" ht="25.5" outlineLevel="2" x14ac:dyDescent="0.2">
      <c r="A238" s="160"/>
      <c r="B238" s="71"/>
      <c r="C238" s="85" t="s">
        <v>1008</v>
      </c>
      <c r="D238" s="162" t="s">
        <v>190</v>
      </c>
      <c r="E238" s="161">
        <v>8</v>
      </c>
      <c r="F238" s="69">
        <v>0</v>
      </c>
      <c r="G238" s="69"/>
      <c r="H238" s="69">
        <v>0</v>
      </c>
      <c r="I238" s="69"/>
      <c r="J238" s="68"/>
      <c r="K238" s="55"/>
    </row>
    <row r="239" spans="1:11" s="48" customFormat="1" ht="25.5" outlineLevel="2" x14ac:dyDescent="0.2">
      <c r="A239" s="160"/>
      <c r="B239" s="71"/>
      <c r="C239" s="85" t="s">
        <v>1007</v>
      </c>
      <c r="D239" s="162" t="s">
        <v>190</v>
      </c>
      <c r="E239" s="161">
        <v>2</v>
      </c>
      <c r="F239" s="69">
        <v>0</v>
      </c>
      <c r="G239" s="69"/>
      <c r="H239" s="69">
        <v>0</v>
      </c>
      <c r="I239" s="69"/>
      <c r="J239" s="68"/>
      <c r="K239" s="55"/>
    </row>
    <row r="240" spans="1:11" s="48" customFormat="1" ht="25.5" outlineLevel="2" x14ac:dyDescent="0.2">
      <c r="A240" s="160"/>
      <c r="B240" s="71"/>
      <c r="C240" s="85" t="s">
        <v>1006</v>
      </c>
      <c r="D240" s="162" t="s">
        <v>190</v>
      </c>
      <c r="E240" s="161">
        <v>14</v>
      </c>
      <c r="F240" s="69">
        <v>0</v>
      </c>
      <c r="G240" s="69"/>
      <c r="H240" s="69">
        <v>0</v>
      </c>
      <c r="I240" s="69"/>
      <c r="J240" s="68"/>
      <c r="K240" s="55"/>
    </row>
    <row r="241" spans="1:11" s="48" customFormat="1" ht="25.5" outlineLevel="2" x14ac:dyDescent="0.2">
      <c r="A241" s="160"/>
      <c r="B241" s="71"/>
      <c r="C241" s="85" t="s">
        <v>1005</v>
      </c>
      <c r="D241" s="162" t="s">
        <v>190</v>
      </c>
      <c r="E241" s="161">
        <v>22</v>
      </c>
      <c r="F241" s="69">
        <v>0</v>
      </c>
      <c r="G241" s="69"/>
      <c r="H241" s="69">
        <v>0</v>
      </c>
      <c r="I241" s="69"/>
      <c r="J241" s="68"/>
      <c r="K241" s="55"/>
    </row>
    <row r="242" spans="1:11" s="48" customFormat="1" ht="25.5" outlineLevel="2" x14ac:dyDescent="0.2">
      <c r="A242" s="160"/>
      <c r="B242" s="71"/>
      <c r="C242" s="85" t="s">
        <v>1028</v>
      </c>
      <c r="D242" s="162" t="s">
        <v>439</v>
      </c>
      <c r="E242" s="161">
        <v>1</v>
      </c>
      <c r="F242" s="69">
        <v>0</v>
      </c>
      <c r="G242" s="69"/>
      <c r="H242" s="69">
        <v>0</v>
      </c>
      <c r="I242" s="69"/>
      <c r="J242" s="68"/>
      <c r="K242" s="55"/>
    </row>
    <row r="243" spans="1:11" s="48" customFormat="1" ht="25.5" outlineLevel="2" x14ac:dyDescent="0.2">
      <c r="A243" s="160"/>
      <c r="B243" s="71"/>
      <c r="C243" s="85" t="s">
        <v>1027</v>
      </c>
      <c r="D243" s="162" t="s">
        <v>439</v>
      </c>
      <c r="E243" s="161">
        <v>11</v>
      </c>
      <c r="F243" s="69">
        <v>0</v>
      </c>
      <c r="G243" s="69"/>
      <c r="H243" s="69">
        <v>0</v>
      </c>
      <c r="I243" s="69"/>
      <c r="J243" s="68"/>
      <c r="K243" s="55"/>
    </row>
    <row r="244" spans="1:11" s="48" customFormat="1" ht="25.5" outlineLevel="2" x14ac:dyDescent="0.2">
      <c r="A244" s="160"/>
      <c r="B244" s="71"/>
      <c r="C244" s="85" t="s">
        <v>1026</v>
      </c>
      <c r="D244" s="162" t="s">
        <v>190</v>
      </c>
      <c r="E244" s="161">
        <v>12</v>
      </c>
      <c r="F244" s="69">
        <v>0</v>
      </c>
      <c r="G244" s="69"/>
      <c r="H244" s="69">
        <v>0</v>
      </c>
      <c r="I244" s="69"/>
      <c r="J244" s="68"/>
      <c r="K244" s="55"/>
    </row>
    <row r="245" spans="1:11" s="48" customFormat="1" ht="25.5" outlineLevel="2" x14ac:dyDescent="0.2">
      <c r="A245" s="160"/>
      <c r="B245" s="71"/>
      <c r="C245" s="85" t="s">
        <v>1003</v>
      </c>
      <c r="D245" s="162" t="s">
        <v>190</v>
      </c>
      <c r="E245" s="161">
        <v>23</v>
      </c>
      <c r="F245" s="69">
        <v>0</v>
      </c>
      <c r="G245" s="69"/>
      <c r="H245" s="69">
        <v>0</v>
      </c>
      <c r="I245" s="69"/>
      <c r="J245" s="68"/>
      <c r="K245" s="55"/>
    </row>
    <row r="246" spans="1:11" s="48" customFormat="1" ht="25.5" outlineLevel="2" x14ac:dyDescent="0.2">
      <c r="A246" s="160"/>
      <c r="B246" s="71"/>
      <c r="C246" s="85" t="s">
        <v>1002</v>
      </c>
      <c r="D246" s="162" t="s">
        <v>190</v>
      </c>
      <c r="E246" s="161">
        <v>3</v>
      </c>
      <c r="F246" s="69">
        <v>0</v>
      </c>
      <c r="G246" s="69"/>
      <c r="H246" s="69">
        <v>0</v>
      </c>
      <c r="I246" s="69"/>
      <c r="J246" s="68"/>
      <c r="K246" s="55"/>
    </row>
    <row r="247" spans="1:11" s="48" customFormat="1" ht="25.5" outlineLevel="2" x14ac:dyDescent="0.2">
      <c r="A247" s="160"/>
      <c r="B247" s="71"/>
      <c r="C247" s="85" t="s">
        <v>1001</v>
      </c>
      <c r="D247" s="162" t="s">
        <v>190</v>
      </c>
      <c r="E247" s="161">
        <v>80</v>
      </c>
      <c r="F247" s="69">
        <v>0</v>
      </c>
      <c r="G247" s="69"/>
      <c r="H247" s="69">
        <v>0</v>
      </c>
      <c r="I247" s="69"/>
      <c r="J247" s="68"/>
      <c r="K247" s="55"/>
    </row>
    <row r="248" spans="1:11" s="48" customFormat="1" ht="15.75" outlineLevel="2" x14ac:dyDescent="0.2">
      <c r="A248" s="160"/>
      <c r="B248" s="71"/>
      <c r="C248" s="85" t="s">
        <v>1000</v>
      </c>
      <c r="D248" s="162" t="s">
        <v>190</v>
      </c>
      <c r="E248" s="161">
        <v>7</v>
      </c>
      <c r="F248" s="69">
        <v>0</v>
      </c>
      <c r="G248" s="69"/>
      <c r="H248" s="69">
        <v>0</v>
      </c>
      <c r="I248" s="69"/>
      <c r="J248" s="68"/>
      <c r="K248" s="55"/>
    </row>
    <row r="249" spans="1:11" s="48" customFormat="1" ht="25.5" outlineLevel="2" x14ac:dyDescent="0.2">
      <c r="A249" s="160"/>
      <c r="B249" s="71"/>
      <c r="C249" s="85" t="s">
        <v>1025</v>
      </c>
      <c r="D249" s="162" t="s">
        <v>190</v>
      </c>
      <c r="E249" s="161">
        <v>47</v>
      </c>
      <c r="F249" s="69">
        <v>0</v>
      </c>
      <c r="G249" s="69"/>
      <c r="H249" s="69">
        <v>0</v>
      </c>
      <c r="I249" s="69"/>
      <c r="J249" s="68"/>
      <c r="K249" s="55"/>
    </row>
    <row r="250" spans="1:11" s="48" customFormat="1" ht="25.5" outlineLevel="2" x14ac:dyDescent="0.2">
      <c r="A250" s="160"/>
      <c r="B250" s="71"/>
      <c r="C250" s="85" t="s">
        <v>996</v>
      </c>
      <c r="D250" s="162" t="s">
        <v>190</v>
      </c>
      <c r="E250" s="161">
        <v>5</v>
      </c>
      <c r="F250" s="69">
        <v>0</v>
      </c>
      <c r="G250" s="69"/>
      <c r="H250" s="69">
        <v>0</v>
      </c>
      <c r="I250" s="69"/>
      <c r="J250" s="68"/>
      <c r="K250" s="55"/>
    </row>
    <row r="251" spans="1:11" s="48" customFormat="1" ht="25.5" outlineLevel="2" x14ac:dyDescent="0.2">
      <c r="A251" s="160"/>
      <c r="B251" s="71"/>
      <c r="C251" s="85" t="s">
        <v>995</v>
      </c>
      <c r="D251" s="162" t="s">
        <v>190</v>
      </c>
      <c r="E251" s="161">
        <v>4</v>
      </c>
      <c r="F251" s="69">
        <v>0</v>
      </c>
      <c r="G251" s="69"/>
      <c r="H251" s="69">
        <v>0</v>
      </c>
      <c r="I251" s="69"/>
      <c r="J251" s="68"/>
      <c r="K251" s="55"/>
    </row>
    <row r="252" spans="1:11" s="48" customFormat="1" ht="25.5" outlineLevel="2" x14ac:dyDescent="0.2">
      <c r="A252" s="160"/>
      <c r="B252" s="71"/>
      <c r="C252" s="85" t="s">
        <v>994</v>
      </c>
      <c r="D252" s="162" t="s">
        <v>190</v>
      </c>
      <c r="E252" s="161">
        <v>4</v>
      </c>
      <c r="F252" s="69">
        <v>0</v>
      </c>
      <c r="G252" s="69"/>
      <c r="H252" s="69">
        <v>0</v>
      </c>
      <c r="I252" s="69"/>
      <c r="J252" s="68"/>
      <c r="K252" s="55"/>
    </row>
    <row r="253" spans="1:11" s="48" customFormat="1" ht="25.5" outlineLevel="2" x14ac:dyDescent="0.2">
      <c r="A253" s="160"/>
      <c r="B253" s="71"/>
      <c r="C253" s="85" t="s">
        <v>993</v>
      </c>
      <c r="D253" s="162" t="s">
        <v>190</v>
      </c>
      <c r="E253" s="161">
        <v>22</v>
      </c>
      <c r="F253" s="69">
        <v>0</v>
      </c>
      <c r="G253" s="69"/>
      <c r="H253" s="69">
        <v>0</v>
      </c>
      <c r="I253" s="69"/>
      <c r="J253" s="68"/>
      <c r="K253" s="55"/>
    </row>
    <row r="254" spans="1:11" s="48" customFormat="1" ht="15.75" outlineLevel="2" x14ac:dyDescent="0.2">
      <c r="A254" s="160"/>
      <c r="B254" s="71"/>
      <c r="C254" s="85" t="s">
        <v>1024</v>
      </c>
      <c r="D254" s="162" t="s">
        <v>190</v>
      </c>
      <c r="E254" s="161">
        <v>16</v>
      </c>
      <c r="F254" s="69">
        <v>0</v>
      </c>
      <c r="G254" s="69"/>
      <c r="H254" s="69">
        <v>0</v>
      </c>
      <c r="I254" s="69"/>
      <c r="J254" s="68"/>
      <c r="K254" s="55"/>
    </row>
    <row r="255" spans="1:11" s="48" customFormat="1" ht="15.75" outlineLevel="2" x14ac:dyDescent="0.2">
      <c r="A255" s="160"/>
      <c r="B255" s="71"/>
      <c r="C255" s="85" t="s">
        <v>992</v>
      </c>
      <c r="D255" s="162" t="s">
        <v>190</v>
      </c>
      <c r="E255" s="161">
        <v>12</v>
      </c>
      <c r="F255" s="69">
        <v>0</v>
      </c>
      <c r="G255" s="69"/>
      <c r="H255" s="69">
        <v>0</v>
      </c>
      <c r="I255" s="69"/>
      <c r="J255" s="68"/>
      <c r="K255" s="55"/>
    </row>
    <row r="256" spans="1:11" s="48" customFormat="1" ht="25.5" outlineLevel="2" x14ac:dyDescent="0.2">
      <c r="A256" s="160"/>
      <c r="B256" s="71"/>
      <c r="C256" s="85" t="s">
        <v>1023</v>
      </c>
      <c r="D256" s="162" t="s">
        <v>305</v>
      </c>
      <c r="E256" s="161">
        <v>166</v>
      </c>
      <c r="F256" s="69">
        <v>0</v>
      </c>
      <c r="G256" s="69"/>
      <c r="H256" s="69">
        <v>0</v>
      </c>
      <c r="I256" s="69"/>
      <c r="J256" s="68"/>
      <c r="K256" s="55"/>
    </row>
    <row r="257" spans="1:11" s="48" customFormat="1" ht="25.5" outlineLevel="2" x14ac:dyDescent="0.2">
      <c r="A257" s="160"/>
      <c r="B257" s="71"/>
      <c r="C257" s="85" t="s">
        <v>991</v>
      </c>
      <c r="D257" s="162" t="s">
        <v>305</v>
      </c>
      <c r="E257" s="161">
        <v>16</v>
      </c>
      <c r="F257" s="69">
        <v>0</v>
      </c>
      <c r="G257" s="69"/>
      <c r="H257" s="69">
        <v>0</v>
      </c>
      <c r="I257" s="69"/>
      <c r="J257" s="68"/>
      <c r="K257" s="55"/>
    </row>
    <row r="258" spans="1:11" s="48" customFormat="1" ht="25.5" outlineLevel="2" x14ac:dyDescent="0.2">
      <c r="A258" s="160"/>
      <c r="B258" s="71"/>
      <c r="C258" s="85" t="s">
        <v>990</v>
      </c>
      <c r="D258" s="162" t="s">
        <v>305</v>
      </c>
      <c r="E258" s="161">
        <v>8</v>
      </c>
      <c r="F258" s="69">
        <v>0</v>
      </c>
      <c r="G258" s="69"/>
      <c r="H258" s="69">
        <v>0</v>
      </c>
      <c r="I258" s="69"/>
      <c r="J258" s="68"/>
      <c r="K258" s="55"/>
    </row>
    <row r="259" spans="1:11" s="48" customFormat="1" ht="25.5" outlineLevel="2" x14ac:dyDescent="0.2">
      <c r="A259" s="160"/>
      <c r="B259" s="71"/>
      <c r="C259" s="85" t="s">
        <v>989</v>
      </c>
      <c r="D259" s="162" t="s">
        <v>305</v>
      </c>
      <c r="E259" s="161">
        <v>10</v>
      </c>
      <c r="F259" s="69">
        <v>0</v>
      </c>
      <c r="G259" s="69"/>
      <c r="H259" s="69">
        <v>0</v>
      </c>
      <c r="I259" s="69"/>
      <c r="J259" s="68"/>
      <c r="K259" s="55"/>
    </row>
    <row r="260" spans="1:11" s="48" customFormat="1" ht="25.5" outlineLevel="2" x14ac:dyDescent="0.2">
      <c r="A260" s="160"/>
      <c r="B260" s="71"/>
      <c r="C260" s="85" t="s">
        <v>988</v>
      </c>
      <c r="D260" s="162" t="s">
        <v>305</v>
      </c>
      <c r="E260" s="161">
        <v>20</v>
      </c>
      <c r="F260" s="69">
        <v>0</v>
      </c>
      <c r="G260" s="69"/>
      <c r="H260" s="69">
        <v>0</v>
      </c>
      <c r="I260" s="69"/>
      <c r="J260" s="68"/>
      <c r="K260" s="55"/>
    </row>
    <row r="261" spans="1:11" s="48" customFormat="1" ht="25.5" outlineLevel="2" x14ac:dyDescent="0.2">
      <c r="A261" s="160"/>
      <c r="B261" s="71"/>
      <c r="C261" s="85" t="s">
        <v>987</v>
      </c>
      <c r="D261" s="162" t="s">
        <v>305</v>
      </c>
      <c r="E261" s="161">
        <v>10</v>
      </c>
      <c r="F261" s="69">
        <v>0</v>
      </c>
      <c r="G261" s="69"/>
      <c r="H261" s="69">
        <v>0</v>
      </c>
      <c r="I261" s="69"/>
      <c r="J261" s="68"/>
      <c r="K261" s="55"/>
    </row>
    <row r="262" spans="1:11" s="48" customFormat="1" ht="15.75" outlineLevel="2" x14ac:dyDescent="0.2">
      <c r="A262" s="160"/>
      <c r="B262" s="71"/>
      <c r="C262" s="85" t="s">
        <v>997</v>
      </c>
      <c r="D262" s="162" t="s">
        <v>190</v>
      </c>
      <c r="E262" s="161">
        <v>1</v>
      </c>
      <c r="F262" s="69">
        <v>0</v>
      </c>
      <c r="G262" s="69"/>
      <c r="H262" s="69">
        <v>0</v>
      </c>
      <c r="I262" s="69"/>
      <c r="J262" s="68"/>
      <c r="K262" s="55"/>
    </row>
    <row r="263" spans="1:11" s="48" customFormat="1" ht="15.75" outlineLevel="2" x14ac:dyDescent="0.2">
      <c r="A263" s="160"/>
      <c r="B263" s="71"/>
      <c r="C263" s="85" t="s">
        <v>1022</v>
      </c>
      <c r="D263" s="162" t="s">
        <v>190</v>
      </c>
      <c r="E263" s="161">
        <v>18</v>
      </c>
      <c r="F263" s="69">
        <v>0</v>
      </c>
      <c r="G263" s="69"/>
      <c r="H263" s="69">
        <v>0</v>
      </c>
      <c r="I263" s="69"/>
      <c r="J263" s="68"/>
      <c r="K263" s="55"/>
    </row>
    <row r="264" spans="1:11" s="48" customFormat="1" ht="15.75" outlineLevel="1" x14ac:dyDescent="0.2">
      <c r="A264" s="103"/>
      <c r="B264" s="102"/>
      <c r="C264" s="101" t="s">
        <v>1021</v>
      </c>
      <c r="D264" s="100" t="s">
        <v>968</v>
      </c>
      <c r="E264" s="98">
        <v>1</v>
      </c>
      <c r="F264" s="98">
        <v>1137342</v>
      </c>
      <c r="G264" s="98">
        <f t="shared" ref="G264:G295" si="9">F264*E264</f>
        <v>1137342</v>
      </c>
      <c r="H264" s="98">
        <v>1607675.4720000001</v>
      </c>
      <c r="I264" s="98">
        <f t="shared" ref="I264:I295" si="10">H264*E264</f>
        <v>1607675.4720000001</v>
      </c>
      <c r="J264" s="98">
        <f t="shared" ref="J264:J295" si="11">G264+I264</f>
        <v>2745017.4720000001</v>
      </c>
      <c r="K264" s="55"/>
    </row>
    <row r="265" spans="1:11" s="48" customFormat="1" ht="25.5" outlineLevel="2" x14ac:dyDescent="0.2">
      <c r="A265" s="160"/>
      <c r="B265" s="71"/>
      <c r="C265" s="85" t="s">
        <v>1020</v>
      </c>
      <c r="D265" s="162" t="s">
        <v>280</v>
      </c>
      <c r="E265" s="161">
        <v>185</v>
      </c>
      <c r="F265" s="69">
        <v>0</v>
      </c>
      <c r="G265" s="69">
        <f t="shared" si="9"/>
        <v>0</v>
      </c>
      <c r="H265" s="69">
        <v>0</v>
      </c>
      <c r="I265" s="69">
        <f t="shared" si="10"/>
        <v>0</v>
      </c>
      <c r="J265" s="68">
        <f t="shared" si="11"/>
        <v>0</v>
      </c>
      <c r="K265" s="55"/>
    </row>
    <row r="266" spans="1:11" s="48" customFormat="1" ht="25.5" outlineLevel="2" x14ac:dyDescent="0.2">
      <c r="A266" s="160"/>
      <c r="B266" s="71"/>
      <c r="C266" s="85" t="s">
        <v>1019</v>
      </c>
      <c r="D266" s="162" t="s">
        <v>280</v>
      </c>
      <c r="E266" s="161">
        <v>30</v>
      </c>
      <c r="F266" s="69">
        <v>0</v>
      </c>
      <c r="G266" s="69">
        <f t="shared" si="9"/>
        <v>0</v>
      </c>
      <c r="H266" s="69">
        <v>0</v>
      </c>
      <c r="I266" s="69">
        <f t="shared" si="10"/>
        <v>0</v>
      </c>
      <c r="J266" s="68">
        <f t="shared" si="11"/>
        <v>0</v>
      </c>
      <c r="K266" s="55"/>
    </row>
    <row r="267" spans="1:11" s="48" customFormat="1" ht="25.5" outlineLevel="2" x14ac:dyDescent="0.2">
      <c r="A267" s="160"/>
      <c r="B267" s="71"/>
      <c r="C267" s="85" t="s">
        <v>1018</v>
      </c>
      <c r="D267" s="162" t="s">
        <v>280</v>
      </c>
      <c r="E267" s="161">
        <v>175</v>
      </c>
      <c r="F267" s="69">
        <v>0</v>
      </c>
      <c r="G267" s="69">
        <f t="shared" si="9"/>
        <v>0</v>
      </c>
      <c r="H267" s="69">
        <v>0</v>
      </c>
      <c r="I267" s="69">
        <f t="shared" si="10"/>
        <v>0</v>
      </c>
      <c r="J267" s="68">
        <f t="shared" si="11"/>
        <v>0</v>
      </c>
      <c r="K267" s="55"/>
    </row>
    <row r="268" spans="1:11" s="48" customFormat="1" ht="25.5" outlineLevel="2" x14ac:dyDescent="0.2">
      <c r="A268" s="160"/>
      <c r="B268" s="71"/>
      <c r="C268" s="85" t="s">
        <v>1017</v>
      </c>
      <c r="D268" s="162" t="s">
        <v>280</v>
      </c>
      <c r="E268" s="161">
        <v>3</v>
      </c>
      <c r="F268" s="69">
        <v>0</v>
      </c>
      <c r="G268" s="69">
        <f t="shared" si="9"/>
        <v>0</v>
      </c>
      <c r="H268" s="69">
        <v>0</v>
      </c>
      <c r="I268" s="69">
        <f t="shared" si="10"/>
        <v>0</v>
      </c>
      <c r="J268" s="68">
        <f t="shared" si="11"/>
        <v>0</v>
      </c>
      <c r="K268" s="55"/>
    </row>
    <row r="269" spans="1:11" s="48" customFormat="1" ht="25.5" outlineLevel="2" x14ac:dyDescent="0.2">
      <c r="A269" s="160"/>
      <c r="B269" s="71"/>
      <c r="C269" s="85" t="s">
        <v>1016</v>
      </c>
      <c r="D269" s="162" t="s">
        <v>280</v>
      </c>
      <c r="E269" s="161">
        <v>7</v>
      </c>
      <c r="F269" s="69">
        <v>0</v>
      </c>
      <c r="G269" s="69">
        <f t="shared" si="9"/>
        <v>0</v>
      </c>
      <c r="H269" s="69">
        <v>0</v>
      </c>
      <c r="I269" s="69">
        <f t="shared" si="10"/>
        <v>0</v>
      </c>
      <c r="J269" s="68">
        <f t="shared" si="11"/>
        <v>0</v>
      </c>
      <c r="K269" s="55"/>
    </row>
    <row r="270" spans="1:11" s="48" customFormat="1" ht="25.5" outlineLevel="2" x14ac:dyDescent="0.2">
      <c r="A270" s="160"/>
      <c r="B270" s="71"/>
      <c r="C270" s="85" t="s">
        <v>1015</v>
      </c>
      <c r="D270" s="162" t="s">
        <v>280</v>
      </c>
      <c r="E270" s="161">
        <v>8</v>
      </c>
      <c r="F270" s="69">
        <v>0</v>
      </c>
      <c r="G270" s="69">
        <f t="shared" si="9"/>
        <v>0</v>
      </c>
      <c r="H270" s="69">
        <v>0</v>
      </c>
      <c r="I270" s="69">
        <f t="shared" si="10"/>
        <v>0</v>
      </c>
      <c r="J270" s="68">
        <f t="shared" si="11"/>
        <v>0</v>
      </c>
      <c r="K270" s="55"/>
    </row>
    <row r="271" spans="1:11" s="48" customFormat="1" ht="25.5" outlineLevel="2" x14ac:dyDescent="0.2">
      <c r="A271" s="160"/>
      <c r="B271" s="71"/>
      <c r="C271" s="85" t="s">
        <v>1014</v>
      </c>
      <c r="D271" s="162" t="s">
        <v>280</v>
      </c>
      <c r="E271" s="161">
        <v>11</v>
      </c>
      <c r="F271" s="69">
        <v>0</v>
      </c>
      <c r="G271" s="69">
        <f t="shared" si="9"/>
        <v>0</v>
      </c>
      <c r="H271" s="69">
        <v>0</v>
      </c>
      <c r="I271" s="69">
        <f t="shared" si="10"/>
        <v>0</v>
      </c>
      <c r="J271" s="68">
        <f t="shared" si="11"/>
        <v>0</v>
      </c>
      <c r="K271" s="55"/>
    </row>
    <row r="272" spans="1:11" s="48" customFormat="1" ht="25.5" outlineLevel="2" x14ac:dyDescent="0.2">
      <c r="A272" s="160"/>
      <c r="B272" s="71"/>
      <c r="C272" s="85" t="s">
        <v>1013</v>
      </c>
      <c r="D272" s="162" t="s">
        <v>280</v>
      </c>
      <c r="E272" s="161">
        <v>7</v>
      </c>
      <c r="F272" s="69">
        <v>0</v>
      </c>
      <c r="G272" s="69">
        <f t="shared" si="9"/>
        <v>0</v>
      </c>
      <c r="H272" s="69">
        <v>0</v>
      </c>
      <c r="I272" s="69">
        <f t="shared" si="10"/>
        <v>0</v>
      </c>
      <c r="J272" s="68">
        <f t="shared" si="11"/>
        <v>0</v>
      </c>
      <c r="K272" s="55"/>
    </row>
    <row r="273" spans="1:11" s="48" customFormat="1" ht="25.5" outlineLevel="2" x14ac:dyDescent="0.2">
      <c r="A273" s="160"/>
      <c r="B273" s="71"/>
      <c r="C273" s="85" t="s">
        <v>1012</v>
      </c>
      <c r="D273" s="162" t="s">
        <v>280</v>
      </c>
      <c r="E273" s="161">
        <v>80</v>
      </c>
      <c r="F273" s="69">
        <v>0</v>
      </c>
      <c r="G273" s="69">
        <f t="shared" si="9"/>
        <v>0</v>
      </c>
      <c r="H273" s="69">
        <v>0</v>
      </c>
      <c r="I273" s="69">
        <f t="shared" si="10"/>
        <v>0</v>
      </c>
      <c r="J273" s="68">
        <f t="shared" si="11"/>
        <v>0</v>
      </c>
      <c r="K273" s="55"/>
    </row>
    <row r="274" spans="1:11" s="48" customFormat="1" ht="25.5" outlineLevel="2" x14ac:dyDescent="0.2">
      <c r="A274" s="160"/>
      <c r="B274" s="71"/>
      <c r="C274" s="85" t="s">
        <v>1011</v>
      </c>
      <c r="D274" s="162" t="s">
        <v>190</v>
      </c>
      <c r="E274" s="161">
        <v>2</v>
      </c>
      <c r="F274" s="69">
        <v>0</v>
      </c>
      <c r="G274" s="69">
        <f t="shared" si="9"/>
        <v>0</v>
      </c>
      <c r="H274" s="69">
        <v>0</v>
      </c>
      <c r="I274" s="69">
        <f t="shared" si="10"/>
        <v>0</v>
      </c>
      <c r="J274" s="68">
        <f t="shared" si="11"/>
        <v>0</v>
      </c>
      <c r="K274" s="55"/>
    </row>
    <row r="275" spans="1:11" s="48" customFormat="1" ht="25.5" outlineLevel="2" x14ac:dyDescent="0.2">
      <c r="A275" s="160"/>
      <c r="B275" s="71"/>
      <c r="C275" s="85" t="s">
        <v>1010</v>
      </c>
      <c r="D275" s="162" t="s">
        <v>190</v>
      </c>
      <c r="E275" s="153">
        <v>1</v>
      </c>
      <c r="F275" s="69">
        <v>0</v>
      </c>
      <c r="G275" s="69">
        <f t="shared" si="9"/>
        <v>0</v>
      </c>
      <c r="H275" s="69">
        <v>0</v>
      </c>
      <c r="I275" s="69">
        <f t="shared" si="10"/>
        <v>0</v>
      </c>
      <c r="J275" s="68">
        <f t="shared" si="11"/>
        <v>0</v>
      </c>
      <c r="K275" s="55"/>
    </row>
    <row r="276" spans="1:11" s="48" customFormat="1" ht="25.5" outlineLevel="2" x14ac:dyDescent="0.2">
      <c r="A276" s="160"/>
      <c r="B276" s="71"/>
      <c r="C276" s="85" t="s">
        <v>1009</v>
      </c>
      <c r="D276" s="162" t="s">
        <v>439</v>
      </c>
      <c r="E276" s="161">
        <v>2</v>
      </c>
      <c r="F276" s="69">
        <v>0</v>
      </c>
      <c r="G276" s="69">
        <f t="shared" si="9"/>
        <v>0</v>
      </c>
      <c r="H276" s="69">
        <v>0</v>
      </c>
      <c r="I276" s="69">
        <f t="shared" si="10"/>
        <v>0</v>
      </c>
      <c r="J276" s="68">
        <f t="shared" si="11"/>
        <v>0</v>
      </c>
      <c r="K276" s="55"/>
    </row>
    <row r="277" spans="1:11" s="48" customFormat="1" ht="25.5" outlineLevel="2" x14ac:dyDescent="0.2">
      <c r="A277" s="160"/>
      <c r="B277" s="71"/>
      <c r="C277" s="85" t="s">
        <v>1008</v>
      </c>
      <c r="D277" s="162" t="s">
        <v>190</v>
      </c>
      <c r="E277" s="161">
        <v>8</v>
      </c>
      <c r="F277" s="69">
        <v>0</v>
      </c>
      <c r="G277" s="69">
        <f t="shared" si="9"/>
        <v>0</v>
      </c>
      <c r="H277" s="69">
        <v>0</v>
      </c>
      <c r="I277" s="69">
        <f t="shared" si="10"/>
        <v>0</v>
      </c>
      <c r="J277" s="68">
        <f t="shared" si="11"/>
        <v>0</v>
      </c>
      <c r="K277" s="55"/>
    </row>
    <row r="278" spans="1:11" s="48" customFormat="1" ht="25.5" outlineLevel="2" x14ac:dyDescent="0.2">
      <c r="A278" s="160"/>
      <c r="B278" s="71"/>
      <c r="C278" s="85" t="s">
        <v>1007</v>
      </c>
      <c r="D278" s="162" t="s">
        <v>190</v>
      </c>
      <c r="E278" s="161">
        <v>2</v>
      </c>
      <c r="F278" s="69">
        <v>0</v>
      </c>
      <c r="G278" s="69">
        <f t="shared" si="9"/>
        <v>0</v>
      </c>
      <c r="H278" s="69">
        <v>0</v>
      </c>
      <c r="I278" s="69">
        <f t="shared" si="10"/>
        <v>0</v>
      </c>
      <c r="J278" s="68">
        <f t="shared" si="11"/>
        <v>0</v>
      </c>
      <c r="K278" s="55"/>
    </row>
    <row r="279" spans="1:11" s="48" customFormat="1" ht="25.5" outlineLevel="2" x14ac:dyDescent="0.2">
      <c r="A279" s="160"/>
      <c r="B279" s="71"/>
      <c r="C279" s="85" t="s">
        <v>1006</v>
      </c>
      <c r="D279" s="162" t="s">
        <v>190</v>
      </c>
      <c r="E279" s="161">
        <v>14</v>
      </c>
      <c r="F279" s="69">
        <v>0</v>
      </c>
      <c r="G279" s="69">
        <f t="shared" si="9"/>
        <v>0</v>
      </c>
      <c r="H279" s="69">
        <v>0</v>
      </c>
      <c r="I279" s="69">
        <f t="shared" si="10"/>
        <v>0</v>
      </c>
      <c r="J279" s="68">
        <f t="shared" si="11"/>
        <v>0</v>
      </c>
      <c r="K279" s="55"/>
    </row>
    <row r="280" spans="1:11" s="48" customFormat="1" ht="25.5" outlineLevel="2" x14ac:dyDescent="0.2">
      <c r="A280" s="160"/>
      <c r="B280" s="71"/>
      <c r="C280" s="85" t="s">
        <v>1005</v>
      </c>
      <c r="D280" s="164" t="s">
        <v>190</v>
      </c>
      <c r="E280" s="161">
        <v>22</v>
      </c>
      <c r="F280" s="69">
        <v>0</v>
      </c>
      <c r="G280" s="69">
        <f t="shared" si="9"/>
        <v>0</v>
      </c>
      <c r="H280" s="69">
        <v>0</v>
      </c>
      <c r="I280" s="69">
        <f t="shared" si="10"/>
        <v>0</v>
      </c>
      <c r="J280" s="68">
        <f t="shared" si="11"/>
        <v>0</v>
      </c>
      <c r="K280" s="55"/>
    </row>
    <row r="281" spans="1:11" s="48" customFormat="1" ht="51" outlineLevel="2" x14ac:dyDescent="0.2">
      <c r="A281" s="160"/>
      <c r="B281" s="71"/>
      <c r="C281" s="85" t="s">
        <v>1004</v>
      </c>
      <c r="D281" s="164" t="s">
        <v>190</v>
      </c>
      <c r="E281" s="163">
        <v>1</v>
      </c>
      <c r="F281" s="69">
        <v>0</v>
      </c>
      <c r="G281" s="69">
        <f t="shared" si="9"/>
        <v>0</v>
      </c>
      <c r="H281" s="69">
        <v>0</v>
      </c>
      <c r="I281" s="69">
        <f t="shared" si="10"/>
        <v>0</v>
      </c>
      <c r="J281" s="68">
        <f t="shared" si="11"/>
        <v>0</v>
      </c>
      <c r="K281" s="55"/>
    </row>
    <row r="282" spans="1:11" s="48" customFormat="1" ht="25.5" outlineLevel="2" x14ac:dyDescent="0.2">
      <c r="A282" s="160"/>
      <c r="B282" s="71"/>
      <c r="C282" s="85" t="s">
        <v>1003</v>
      </c>
      <c r="D282" s="162" t="s">
        <v>190</v>
      </c>
      <c r="E282" s="161">
        <v>23</v>
      </c>
      <c r="F282" s="69">
        <v>0</v>
      </c>
      <c r="G282" s="69">
        <f t="shared" si="9"/>
        <v>0</v>
      </c>
      <c r="H282" s="69">
        <v>0</v>
      </c>
      <c r="I282" s="69">
        <f t="shared" si="10"/>
        <v>0</v>
      </c>
      <c r="J282" s="68">
        <f t="shared" si="11"/>
        <v>0</v>
      </c>
      <c r="K282" s="55"/>
    </row>
    <row r="283" spans="1:11" s="48" customFormat="1" ht="25.5" outlineLevel="2" x14ac:dyDescent="0.2">
      <c r="A283" s="160"/>
      <c r="B283" s="71"/>
      <c r="C283" s="85" t="s">
        <v>1002</v>
      </c>
      <c r="D283" s="162" t="s">
        <v>190</v>
      </c>
      <c r="E283" s="161">
        <v>2</v>
      </c>
      <c r="F283" s="69">
        <v>0</v>
      </c>
      <c r="G283" s="69">
        <f t="shared" si="9"/>
        <v>0</v>
      </c>
      <c r="H283" s="69">
        <v>0</v>
      </c>
      <c r="I283" s="69">
        <f t="shared" si="10"/>
        <v>0</v>
      </c>
      <c r="J283" s="68">
        <f t="shared" si="11"/>
        <v>0</v>
      </c>
      <c r="K283" s="55"/>
    </row>
    <row r="284" spans="1:11" s="48" customFormat="1" ht="25.5" outlineLevel="2" x14ac:dyDescent="0.2">
      <c r="A284" s="160"/>
      <c r="B284" s="71"/>
      <c r="C284" s="85" t="s">
        <v>1001</v>
      </c>
      <c r="D284" s="162" t="s">
        <v>190</v>
      </c>
      <c r="E284" s="161">
        <v>40</v>
      </c>
      <c r="F284" s="69">
        <v>0</v>
      </c>
      <c r="G284" s="69">
        <f t="shared" si="9"/>
        <v>0</v>
      </c>
      <c r="H284" s="69">
        <v>0</v>
      </c>
      <c r="I284" s="69">
        <f t="shared" si="10"/>
        <v>0</v>
      </c>
      <c r="J284" s="68">
        <f t="shared" si="11"/>
        <v>0</v>
      </c>
      <c r="K284" s="55"/>
    </row>
    <row r="285" spans="1:11" s="48" customFormat="1" ht="15.75" outlineLevel="2" x14ac:dyDescent="0.2">
      <c r="A285" s="160"/>
      <c r="B285" s="71"/>
      <c r="C285" s="85" t="s">
        <v>1000</v>
      </c>
      <c r="D285" s="162" t="s">
        <v>190</v>
      </c>
      <c r="E285" s="161">
        <v>5</v>
      </c>
      <c r="F285" s="69">
        <v>0</v>
      </c>
      <c r="G285" s="69">
        <f t="shared" si="9"/>
        <v>0</v>
      </c>
      <c r="H285" s="69">
        <v>0</v>
      </c>
      <c r="I285" s="69">
        <f t="shared" si="10"/>
        <v>0</v>
      </c>
      <c r="J285" s="68">
        <f t="shared" si="11"/>
        <v>0</v>
      </c>
      <c r="K285" s="55"/>
    </row>
    <row r="286" spans="1:11" s="48" customFormat="1" ht="38.25" outlineLevel="2" x14ac:dyDescent="0.2">
      <c r="A286" s="160"/>
      <c r="B286" s="71"/>
      <c r="C286" s="85" t="s">
        <v>999</v>
      </c>
      <c r="D286" s="162" t="s">
        <v>190</v>
      </c>
      <c r="E286" s="161">
        <v>8</v>
      </c>
      <c r="F286" s="69">
        <v>0</v>
      </c>
      <c r="G286" s="69">
        <f t="shared" si="9"/>
        <v>0</v>
      </c>
      <c r="H286" s="69">
        <v>0</v>
      </c>
      <c r="I286" s="69">
        <f t="shared" si="10"/>
        <v>0</v>
      </c>
      <c r="J286" s="68">
        <f t="shared" si="11"/>
        <v>0</v>
      </c>
      <c r="K286" s="55"/>
    </row>
    <row r="287" spans="1:11" s="48" customFormat="1" ht="38.25" outlineLevel="2" x14ac:dyDescent="0.2">
      <c r="A287" s="160"/>
      <c r="B287" s="71"/>
      <c r="C287" s="85" t="s">
        <v>998</v>
      </c>
      <c r="D287" s="162" t="s">
        <v>190</v>
      </c>
      <c r="E287" s="161">
        <v>7</v>
      </c>
      <c r="F287" s="69">
        <v>0</v>
      </c>
      <c r="G287" s="69">
        <f t="shared" si="9"/>
        <v>0</v>
      </c>
      <c r="H287" s="69">
        <v>0</v>
      </c>
      <c r="I287" s="69">
        <f t="shared" si="10"/>
        <v>0</v>
      </c>
      <c r="J287" s="68">
        <f t="shared" si="11"/>
        <v>0</v>
      </c>
      <c r="K287" s="55"/>
    </row>
    <row r="288" spans="1:11" s="48" customFormat="1" ht="15.75" outlineLevel="2" x14ac:dyDescent="0.2">
      <c r="A288" s="160"/>
      <c r="B288" s="71"/>
      <c r="C288" s="85" t="s">
        <v>997</v>
      </c>
      <c r="D288" s="162" t="s">
        <v>190</v>
      </c>
      <c r="E288" s="161">
        <v>1</v>
      </c>
      <c r="F288" s="69">
        <v>0</v>
      </c>
      <c r="G288" s="69">
        <f t="shared" si="9"/>
        <v>0</v>
      </c>
      <c r="H288" s="69">
        <v>0</v>
      </c>
      <c r="I288" s="69">
        <f t="shared" si="10"/>
        <v>0</v>
      </c>
      <c r="J288" s="68">
        <f t="shared" si="11"/>
        <v>0</v>
      </c>
      <c r="K288" s="55"/>
    </row>
    <row r="289" spans="1:11" s="48" customFormat="1" ht="25.5" outlineLevel="2" x14ac:dyDescent="0.2">
      <c r="A289" s="160"/>
      <c r="B289" s="71"/>
      <c r="C289" s="85" t="s">
        <v>996</v>
      </c>
      <c r="D289" s="162" t="s">
        <v>190</v>
      </c>
      <c r="E289" s="161">
        <v>52</v>
      </c>
      <c r="F289" s="69">
        <v>0</v>
      </c>
      <c r="G289" s="69">
        <f t="shared" si="9"/>
        <v>0</v>
      </c>
      <c r="H289" s="69">
        <v>0</v>
      </c>
      <c r="I289" s="69">
        <f t="shared" si="10"/>
        <v>0</v>
      </c>
      <c r="J289" s="68">
        <f t="shared" si="11"/>
        <v>0</v>
      </c>
      <c r="K289" s="55"/>
    </row>
    <row r="290" spans="1:11" s="48" customFormat="1" ht="25.5" outlineLevel="2" x14ac:dyDescent="0.2">
      <c r="A290" s="160"/>
      <c r="B290" s="71"/>
      <c r="C290" s="85" t="s">
        <v>995</v>
      </c>
      <c r="D290" s="162" t="s">
        <v>190</v>
      </c>
      <c r="E290" s="161">
        <v>12</v>
      </c>
      <c r="F290" s="69">
        <v>0</v>
      </c>
      <c r="G290" s="69">
        <f t="shared" si="9"/>
        <v>0</v>
      </c>
      <c r="H290" s="69">
        <v>0</v>
      </c>
      <c r="I290" s="69">
        <f t="shared" si="10"/>
        <v>0</v>
      </c>
      <c r="J290" s="68">
        <f t="shared" si="11"/>
        <v>0</v>
      </c>
      <c r="K290" s="55"/>
    </row>
    <row r="291" spans="1:11" s="48" customFormat="1" ht="25.5" outlineLevel="2" x14ac:dyDescent="0.2">
      <c r="A291" s="160"/>
      <c r="B291" s="71"/>
      <c r="C291" s="85" t="s">
        <v>994</v>
      </c>
      <c r="D291" s="162" t="s">
        <v>190</v>
      </c>
      <c r="E291" s="161">
        <v>50</v>
      </c>
      <c r="F291" s="69">
        <v>0</v>
      </c>
      <c r="G291" s="69">
        <f t="shared" si="9"/>
        <v>0</v>
      </c>
      <c r="H291" s="69">
        <v>0</v>
      </c>
      <c r="I291" s="69">
        <f t="shared" si="10"/>
        <v>0</v>
      </c>
      <c r="J291" s="68">
        <f t="shared" si="11"/>
        <v>0</v>
      </c>
      <c r="K291" s="55"/>
    </row>
    <row r="292" spans="1:11" s="48" customFormat="1" ht="25.5" outlineLevel="2" x14ac:dyDescent="0.2">
      <c r="A292" s="160"/>
      <c r="B292" s="71"/>
      <c r="C292" s="85" t="s">
        <v>993</v>
      </c>
      <c r="D292" s="162" t="s">
        <v>190</v>
      </c>
      <c r="E292" s="161">
        <v>8</v>
      </c>
      <c r="F292" s="69">
        <v>0</v>
      </c>
      <c r="G292" s="69">
        <f t="shared" si="9"/>
        <v>0</v>
      </c>
      <c r="H292" s="69">
        <v>0</v>
      </c>
      <c r="I292" s="69">
        <f t="shared" si="10"/>
        <v>0</v>
      </c>
      <c r="J292" s="68">
        <f t="shared" si="11"/>
        <v>0</v>
      </c>
      <c r="K292" s="55"/>
    </row>
    <row r="293" spans="1:11" s="48" customFormat="1" ht="15.75" outlineLevel="2" x14ac:dyDescent="0.2">
      <c r="A293" s="160"/>
      <c r="B293" s="71"/>
      <c r="C293" s="85" t="s">
        <v>992</v>
      </c>
      <c r="D293" s="162" t="s">
        <v>190</v>
      </c>
      <c r="E293" s="161">
        <v>45</v>
      </c>
      <c r="F293" s="69">
        <v>0</v>
      </c>
      <c r="G293" s="69">
        <f t="shared" si="9"/>
        <v>0</v>
      </c>
      <c r="H293" s="69">
        <v>0</v>
      </c>
      <c r="I293" s="69">
        <f t="shared" si="10"/>
        <v>0</v>
      </c>
      <c r="J293" s="68">
        <f t="shared" si="11"/>
        <v>0</v>
      </c>
      <c r="K293" s="55"/>
    </row>
    <row r="294" spans="1:11" s="48" customFormat="1" ht="25.5" outlineLevel="2" x14ac:dyDescent="0.2">
      <c r="A294" s="160"/>
      <c r="B294" s="71"/>
      <c r="C294" s="85" t="s">
        <v>991</v>
      </c>
      <c r="D294" s="162" t="s">
        <v>305</v>
      </c>
      <c r="E294" s="161">
        <v>185</v>
      </c>
      <c r="F294" s="69">
        <v>0</v>
      </c>
      <c r="G294" s="69">
        <f t="shared" si="9"/>
        <v>0</v>
      </c>
      <c r="H294" s="69">
        <v>0</v>
      </c>
      <c r="I294" s="69">
        <f t="shared" si="10"/>
        <v>0</v>
      </c>
      <c r="J294" s="68">
        <f t="shared" si="11"/>
        <v>0</v>
      </c>
      <c r="K294" s="55"/>
    </row>
    <row r="295" spans="1:11" s="48" customFormat="1" ht="25.5" outlineLevel="2" x14ac:dyDescent="0.2">
      <c r="A295" s="160"/>
      <c r="B295" s="71"/>
      <c r="C295" s="85" t="s">
        <v>990</v>
      </c>
      <c r="D295" s="162" t="s">
        <v>305</v>
      </c>
      <c r="E295" s="161">
        <v>30</v>
      </c>
      <c r="F295" s="69">
        <v>0</v>
      </c>
      <c r="G295" s="69">
        <f t="shared" si="9"/>
        <v>0</v>
      </c>
      <c r="H295" s="69">
        <v>0</v>
      </c>
      <c r="I295" s="69">
        <f t="shared" si="10"/>
        <v>0</v>
      </c>
      <c r="J295" s="68">
        <f t="shared" si="11"/>
        <v>0</v>
      </c>
      <c r="K295" s="55"/>
    </row>
    <row r="296" spans="1:11" s="48" customFormat="1" ht="25.5" outlineLevel="2" x14ac:dyDescent="0.2">
      <c r="A296" s="160"/>
      <c r="B296" s="71"/>
      <c r="C296" s="85" t="s">
        <v>989</v>
      </c>
      <c r="D296" s="162" t="s">
        <v>305</v>
      </c>
      <c r="E296" s="161">
        <v>175</v>
      </c>
      <c r="F296" s="69">
        <v>0</v>
      </c>
      <c r="G296" s="69">
        <f t="shared" ref="G296:G316" si="12">F296*E296</f>
        <v>0</v>
      </c>
      <c r="H296" s="69">
        <v>0</v>
      </c>
      <c r="I296" s="69">
        <f t="shared" ref="I296:I316" si="13">H296*E296</f>
        <v>0</v>
      </c>
      <c r="J296" s="68">
        <f t="shared" ref="J296:J316" si="14">G296+I296</f>
        <v>0</v>
      </c>
      <c r="K296" s="55"/>
    </row>
    <row r="297" spans="1:11" s="48" customFormat="1" ht="25.5" outlineLevel="2" x14ac:dyDescent="0.2">
      <c r="A297" s="160"/>
      <c r="B297" s="71"/>
      <c r="C297" s="85" t="s">
        <v>988</v>
      </c>
      <c r="D297" s="162" t="s">
        <v>305</v>
      </c>
      <c r="E297" s="161">
        <v>3</v>
      </c>
      <c r="F297" s="69">
        <v>0</v>
      </c>
      <c r="G297" s="69">
        <f t="shared" si="12"/>
        <v>0</v>
      </c>
      <c r="H297" s="69">
        <v>0</v>
      </c>
      <c r="I297" s="69">
        <f t="shared" si="13"/>
        <v>0</v>
      </c>
      <c r="J297" s="68">
        <f t="shared" si="14"/>
        <v>0</v>
      </c>
      <c r="K297" s="55"/>
    </row>
    <row r="298" spans="1:11" s="48" customFormat="1" ht="25.5" outlineLevel="2" x14ac:dyDescent="0.2">
      <c r="A298" s="160"/>
      <c r="B298" s="71"/>
      <c r="C298" s="85" t="s">
        <v>987</v>
      </c>
      <c r="D298" s="162" t="s">
        <v>305</v>
      </c>
      <c r="E298" s="161">
        <v>8</v>
      </c>
      <c r="F298" s="69">
        <v>0</v>
      </c>
      <c r="G298" s="69">
        <f t="shared" si="12"/>
        <v>0</v>
      </c>
      <c r="H298" s="69">
        <v>0</v>
      </c>
      <c r="I298" s="69">
        <f t="shared" si="13"/>
        <v>0</v>
      </c>
      <c r="J298" s="68">
        <f t="shared" si="14"/>
        <v>0</v>
      </c>
      <c r="K298" s="55"/>
    </row>
    <row r="299" spans="1:11" s="48" customFormat="1" ht="15.75" outlineLevel="2" x14ac:dyDescent="0.2">
      <c r="A299" s="160"/>
      <c r="B299" s="71"/>
      <c r="C299" s="85" t="s">
        <v>986</v>
      </c>
      <c r="D299" s="162" t="s">
        <v>190</v>
      </c>
      <c r="E299" s="161">
        <v>7</v>
      </c>
      <c r="F299" s="69">
        <v>0</v>
      </c>
      <c r="G299" s="69">
        <f t="shared" si="12"/>
        <v>0</v>
      </c>
      <c r="H299" s="69">
        <v>0</v>
      </c>
      <c r="I299" s="69">
        <f t="shared" si="13"/>
        <v>0</v>
      </c>
      <c r="J299" s="68">
        <f t="shared" si="14"/>
        <v>0</v>
      </c>
      <c r="K299" s="55"/>
    </row>
    <row r="300" spans="1:11" s="48" customFormat="1" ht="15.75" outlineLevel="2" x14ac:dyDescent="0.2">
      <c r="A300" s="160"/>
      <c r="B300" s="71"/>
      <c r="C300" s="85" t="s">
        <v>985</v>
      </c>
      <c r="D300" s="162" t="s">
        <v>190</v>
      </c>
      <c r="E300" s="161">
        <v>13</v>
      </c>
      <c r="F300" s="69">
        <v>0</v>
      </c>
      <c r="G300" s="69">
        <f t="shared" si="12"/>
        <v>0</v>
      </c>
      <c r="H300" s="69">
        <v>0</v>
      </c>
      <c r="I300" s="69">
        <f t="shared" si="13"/>
        <v>0</v>
      </c>
      <c r="J300" s="68">
        <f t="shared" si="14"/>
        <v>0</v>
      </c>
      <c r="K300" s="55"/>
    </row>
    <row r="301" spans="1:11" s="48" customFormat="1" ht="15.75" outlineLevel="1" x14ac:dyDescent="0.2">
      <c r="A301" s="103"/>
      <c r="B301" s="102"/>
      <c r="C301" s="101" t="s">
        <v>984</v>
      </c>
      <c r="D301" s="100" t="s">
        <v>968</v>
      </c>
      <c r="E301" s="98">
        <v>1</v>
      </c>
      <c r="F301" s="98">
        <v>1545276</v>
      </c>
      <c r="G301" s="98">
        <f t="shared" si="12"/>
        <v>1545276</v>
      </c>
      <c r="H301" s="98">
        <v>4118434.9440000001</v>
      </c>
      <c r="I301" s="98">
        <f t="shared" si="13"/>
        <v>4118434.9440000001</v>
      </c>
      <c r="J301" s="98">
        <f t="shared" si="14"/>
        <v>5663710.9440000001</v>
      </c>
      <c r="K301" s="55"/>
    </row>
    <row r="302" spans="1:11" s="48" customFormat="1" ht="25.5" outlineLevel="2" x14ac:dyDescent="0.2">
      <c r="A302" s="160"/>
      <c r="B302" s="71"/>
      <c r="C302" s="85" t="s">
        <v>983</v>
      </c>
      <c r="D302" s="89" t="s">
        <v>280</v>
      </c>
      <c r="E302" s="69">
        <v>475</v>
      </c>
      <c r="F302" s="69">
        <v>0</v>
      </c>
      <c r="G302" s="69">
        <f t="shared" si="12"/>
        <v>0</v>
      </c>
      <c r="H302" s="69">
        <v>0</v>
      </c>
      <c r="I302" s="69">
        <f t="shared" si="13"/>
        <v>0</v>
      </c>
      <c r="J302" s="68">
        <f t="shared" si="14"/>
        <v>0</v>
      </c>
      <c r="K302" s="55"/>
    </row>
    <row r="303" spans="1:11" s="48" customFormat="1" ht="25.5" outlineLevel="2" x14ac:dyDescent="0.2">
      <c r="A303" s="160"/>
      <c r="B303" s="71"/>
      <c r="C303" s="85" t="s">
        <v>982</v>
      </c>
      <c r="D303" s="89" t="s">
        <v>280</v>
      </c>
      <c r="E303" s="69">
        <v>125</v>
      </c>
      <c r="F303" s="69">
        <v>0</v>
      </c>
      <c r="G303" s="69">
        <f t="shared" si="12"/>
        <v>0</v>
      </c>
      <c r="H303" s="69">
        <v>0</v>
      </c>
      <c r="I303" s="69">
        <f t="shared" si="13"/>
        <v>0</v>
      </c>
      <c r="J303" s="68">
        <f t="shared" si="14"/>
        <v>0</v>
      </c>
      <c r="K303" s="55"/>
    </row>
    <row r="304" spans="1:11" s="48" customFormat="1" ht="25.5" outlineLevel="2" x14ac:dyDescent="0.2">
      <c r="A304" s="160"/>
      <c r="B304" s="71"/>
      <c r="C304" s="85" t="s">
        <v>981</v>
      </c>
      <c r="D304" s="89" t="s">
        <v>190</v>
      </c>
      <c r="E304" s="69">
        <v>11</v>
      </c>
      <c r="F304" s="69">
        <v>0</v>
      </c>
      <c r="G304" s="69">
        <f t="shared" si="12"/>
        <v>0</v>
      </c>
      <c r="H304" s="69">
        <v>0</v>
      </c>
      <c r="I304" s="69">
        <f t="shared" si="13"/>
        <v>0</v>
      </c>
      <c r="J304" s="68">
        <f t="shared" si="14"/>
        <v>0</v>
      </c>
      <c r="K304" s="55"/>
    </row>
    <row r="305" spans="1:11" s="48" customFormat="1" ht="15.75" outlineLevel="2" x14ac:dyDescent="0.2">
      <c r="A305" s="160"/>
      <c r="B305" s="71"/>
      <c r="C305" s="85" t="s">
        <v>980</v>
      </c>
      <c r="D305" s="89" t="s">
        <v>190</v>
      </c>
      <c r="E305" s="69">
        <v>33</v>
      </c>
      <c r="F305" s="69">
        <v>0</v>
      </c>
      <c r="G305" s="69">
        <f t="shared" si="12"/>
        <v>0</v>
      </c>
      <c r="H305" s="69">
        <v>0</v>
      </c>
      <c r="I305" s="69">
        <f t="shared" si="13"/>
        <v>0</v>
      </c>
      <c r="J305" s="68">
        <f t="shared" si="14"/>
        <v>0</v>
      </c>
      <c r="K305" s="55"/>
    </row>
    <row r="306" spans="1:11" s="48" customFormat="1" ht="25.5" outlineLevel="2" x14ac:dyDescent="0.2">
      <c r="A306" s="160"/>
      <c r="B306" s="71"/>
      <c r="C306" s="85" t="s">
        <v>979</v>
      </c>
      <c r="D306" s="89" t="s">
        <v>190</v>
      </c>
      <c r="E306" s="69">
        <v>33</v>
      </c>
      <c r="F306" s="69">
        <v>0</v>
      </c>
      <c r="G306" s="69">
        <f t="shared" si="12"/>
        <v>0</v>
      </c>
      <c r="H306" s="69">
        <v>0</v>
      </c>
      <c r="I306" s="69">
        <f t="shared" si="13"/>
        <v>0</v>
      </c>
      <c r="J306" s="68">
        <f t="shared" si="14"/>
        <v>0</v>
      </c>
      <c r="K306" s="55"/>
    </row>
    <row r="307" spans="1:11" s="48" customFormat="1" ht="15.75" outlineLevel="2" x14ac:dyDescent="0.2">
      <c r="A307" s="160"/>
      <c r="B307" s="71"/>
      <c r="C307" s="85" t="s">
        <v>978</v>
      </c>
      <c r="D307" s="89" t="s">
        <v>190</v>
      </c>
      <c r="E307" s="69">
        <v>33</v>
      </c>
      <c r="F307" s="69">
        <v>0</v>
      </c>
      <c r="G307" s="69">
        <f t="shared" si="12"/>
        <v>0</v>
      </c>
      <c r="H307" s="69">
        <v>0</v>
      </c>
      <c r="I307" s="69">
        <f t="shared" si="13"/>
        <v>0</v>
      </c>
      <c r="J307" s="68">
        <f t="shared" si="14"/>
        <v>0</v>
      </c>
      <c r="K307" s="55"/>
    </row>
    <row r="308" spans="1:11" s="48" customFormat="1" ht="15.75" outlineLevel="2" x14ac:dyDescent="0.2">
      <c r="A308" s="160"/>
      <c r="B308" s="71"/>
      <c r="C308" s="85" t="s">
        <v>977</v>
      </c>
      <c r="D308" s="89" t="s">
        <v>190</v>
      </c>
      <c r="E308" s="69">
        <v>33</v>
      </c>
      <c r="F308" s="69">
        <v>0</v>
      </c>
      <c r="G308" s="69">
        <f t="shared" si="12"/>
        <v>0</v>
      </c>
      <c r="H308" s="69">
        <v>0</v>
      </c>
      <c r="I308" s="69">
        <f t="shared" si="13"/>
        <v>0</v>
      </c>
      <c r="J308" s="68">
        <f t="shared" si="14"/>
        <v>0</v>
      </c>
      <c r="K308" s="55"/>
    </row>
    <row r="309" spans="1:11" s="48" customFormat="1" ht="25.5" outlineLevel="2" x14ac:dyDescent="0.2">
      <c r="A309" s="160"/>
      <c r="B309" s="71"/>
      <c r="C309" s="85" t="s">
        <v>976</v>
      </c>
      <c r="D309" s="89" t="s">
        <v>190</v>
      </c>
      <c r="E309" s="69">
        <v>33</v>
      </c>
      <c r="F309" s="69">
        <v>0</v>
      </c>
      <c r="G309" s="69">
        <f t="shared" si="12"/>
        <v>0</v>
      </c>
      <c r="H309" s="69">
        <v>0</v>
      </c>
      <c r="I309" s="69">
        <f t="shared" si="13"/>
        <v>0</v>
      </c>
      <c r="J309" s="68">
        <f t="shared" si="14"/>
        <v>0</v>
      </c>
      <c r="K309" s="55"/>
    </row>
    <row r="310" spans="1:11" s="48" customFormat="1" ht="25.5" outlineLevel="2" x14ac:dyDescent="0.2">
      <c r="A310" s="160"/>
      <c r="B310" s="71"/>
      <c r="C310" s="85" t="s">
        <v>975</v>
      </c>
      <c r="D310" s="89" t="s">
        <v>190</v>
      </c>
      <c r="E310" s="69">
        <v>66</v>
      </c>
      <c r="F310" s="69">
        <v>0</v>
      </c>
      <c r="G310" s="69">
        <f t="shared" si="12"/>
        <v>0</v>
      </c>
      <c r="H310" s="69">
        <v>0</v>
      </c>
      <c r="I310" s="69">
        <f t="shared" si="13"/>
        <v>0</v>
      </c>
      <c r="J310" s="68">
        <f t="shared" si="14"/>
        <v>0</v>
      </c>
      <c r="K310" s="55"/>
    </row>
    <row r="311" spans="1:11" s="48" customFormat="1" ht="15.75" outlineLevel="2" x14ac:dyDescent="0.2">
      <c r="A311" s="160"/>
      <c r="B311" s="71"/>
      <c r="C311" s="85" t="s">
        <v>974</v>
      </c>
      <c r="D311" s="89" t="s">
        <v>190</v>
      </c>
      <c r="E311" s="69">
        <v>6</v>
      </c>
      <c r="F311" s="69">
        <v>0</v>
      </c>
      <c r="G311" s="69">
        <f t="shared" si="12"/>
        <v>0</v>
      </c>
      <c r="H311" s="69">
        <v>0</v>
      </c>
      <c r="I311" s="69">
        <f t="shared" si="13"/>
        <v>0</v>
      </c>
      <c r="J311" s="68">
        <f t="shared" si="14"/>
        <v>0</v>
      </c>
      <c r="K311" s="55"/>
    </row>
    <row r="312" spans="1:11" s="48" customFormat="1" ht="25.5" outlineLevel="2" x14ac:dyDescent="0.2">
      <c r="A312" s="160"/>
      <c r="B312" s="71"/>
      <c r="C312" s="85" t="s">
        <v>973</v>
      </c>
      <c r="D312" s="89" t="s">
        <v>190</v>
      </c>
      <c r="E312" s="69">
        <v>80</v>
      </c>
      <c r="F312" s="69">
        <v>0</v>
      </c>
      <c r="G312" s="69">
        <f t="shared" si="12"/>
        <v>0</v>
      </c>
      <c r="H312" s="69">
        <v>0</v>
      </c>
      <c r="I312" s="69">
        <f t="shared" si="13"/>
        <v>0</v>
      </c>
      <c r="J312" s="68">
        <f t="shared" si="14"/>
        <v>0</v>
      </c>
      <c r="K312" s="55"/>
    </row>
    <row r="313" spans="1:11" s="48" customFormat="1" ht="25.5" outlineLevel="2" x14ac:dyDescent="0.2">
      <c r="A313" s="160"/>
      <c r="B313" s="71"/>
      <c r="C313" s="85" t="s">
        <v>972</v>
      </c>
      <c r="D313" s="89" t="s">
        <v>190</v>
      </c>
      <c r="E313" s="69">
        <v>40</v>
      </c>
      <c r="F313" s="69">
        <v>0</v>
      </c>
      <c r="G313" s="69">
        <f t="shared" si="12"/>
        <v>0</v>
      </c>
      <c r="H313" s="69">
        <v>0</v>
      </c>
      <c r="I313" s="69">
        <f t="shared" si="13"/>
        <v>0</v>
      </c>
      <c r="J313" s="68">
        <f t="shared" si="14"/>
        <v>0</v>
      </c>
      <c r="K313" s="55"/>
    </row>
    <row r="314" spans="1:11" s="48" customFormat="1" ht="15.75" outlineLevel="2" x14ac:dyDescent="0.2">
      <c r="A314" s="160"/>
      <c r="B314" s="71"/>
      <c r="C314" s="85" t="s">
        <v>971</v>
      </c>
      <c r="D314" s="89" t="s">
        <v>190</v>
      </c>
      <c r="E314" s="69">
        <v>40</v>
      </c>
      <c r="F314" s="69">
        <v>0</v>
      </c>
      <c r="G314" s="69">
        <f t="shared" si="12"/>
        <v>0</v>
      </c>
      <c r="H314" s="69">
        <v>0</v>
      </c>
      <c r="I314" s="69">
        <f t="shared" si="13"/>
        <v>0</v>
      </c>
      <c r="J314" s="68">
        <f t="shared" si="14"/>
        <v>0</v>
      </c>
      <c r="K314" s="55"/>
    </row>
    <row r="315" spans="1:11" s="48" customFormat="1" ht="15.75" outlineLevel="2" x14ac:dyDescent="0.2">
      <c r="A315" s="160"/>
      <c r="B315" s="71"/>
      <c r="C315" s="85" t="s">
        <v>970</v>
      </c>
      <c r="D315" s="89" t="s">
        <v>280</v>
      </c>
      <c r="E315" s="69">
        <v>50</v>
      </c>
      <c r="F315" s="69">
        <v>0</v>
      </c>
      <c r="G315" s="69">
        <f t="shared" si="12"/>
        <v>0</v>
      </c>
      <c r="H315" s="69">
        <v>0</v>
      </c>
      <c r="I315" s="69">
        <f t="shared" si="13"/>
        <v>0</v>
      </c>
      <c r="J315" s="68">
        <f t="shared" si="14"/>
        <v>0</v>
      </c>
      <c r="K315" s="55"/>
    </row>
    <row r="316" spans="1:11" s="48" customFormat="1" ht="15.75" outlineLevel="1" x14ac:dyDescent="0.2">
      <c r="A316" s="103"/>
      <c r="B316" s="102"/>
      <c r="C316" s="101" t="s">
        <v>969</v>
      </c>
      <c r="D316" s="100" t="s">
        <v>968</v>
      </c>
      <c r="E316" s="98">
        <v>1</v>
      </c>
      <c r="F316" s="98">
        <v>350163</v>
      </c>
      <c r="G316" s="98">
        <f t="shared" si="12"/>
        <v>350163</v>
      </c>
      <c r="H316" s="98">
        <v>739196.6399999999</v>
      </c>
      <c r="I316" s="98">
        <f t="shared" si="13"/>
        <v>739196.6399999999</v>
      </c>
      <c r="J316" s="98">
        <f t="shared" si="14"/>
        <v>1089359.6399999999</v>
      </c>
      <c r="K316" s="55"/>
    </row>
    <row r="317" spans="1:11" s="48" customFormat="1" ht="15.75" outlineLevel="2" x14ac:dyDescent="0.2">
      <c r="A317" s="160"/>
      <c r="B317" s="71"/>
      <c r="C317" s="85" t="s">
        <v>967</v>
      </c>
      <c r="D317" s="89" t="s">
        <v>280</v>
      </c>
      <c r="E317" s="69">
        <v>95</v>
      </c>
      <c r="F317" s="69">
        <v>0</v>
      </c>
      <c r="G317" s="69"/>
      <c r="H317" s="69">
        <v>0</v>
      </c>
      <c r="I317" s="69"/>
      <c r="J317" s="68"/>
      <c r="K317" s="55"/>
    </row>
    <row r="318" spans="1:11" s="48" customFormat="1" ht="15.75" outlineLevel="2" x14ac:dyDescent="0.2">
      <c r="A318" s="160"/>
      <c r="B318" s="71"/>
      <c r="C318" s="85" t="s">
        <v>966</v>
      </c>
      <c r="D318" s="89" t="s">
        <v>280</v>
      </c>
      <c r="E318" s="69">
        <v>30</v>
      </c>
      <c r="F318" s="69">
        <v>0</v>
      </c>
      <c r="G318" s="69"/>
      <c r="H318" s="69">
        <v>0</v>
      </c>
      <c r="I318" s="69"/>
      <c r="J318" s="68"/>
      <c r="K318" s="55"/>
    </row>
    <row r="319" spans="1:11" s="48" customFormat="1" ht="15.75" outlineLevel="2" x14ac:dyDescent="0.2">
      <c r="A319" s="160"/>
      <c r="B319" s="71"/>
      <c r="C319" s="85" t="s">
        <v>965</v>
      </c>
      <c r="D319" s="89" t="s">
        <v>190</v>
      </c>
      <c r="E319" s="69">
        <v>3</v>
      </c>
      <c r="F319" s="69">
        <v>0</v>
      </c>
      <c r="G319" s="69"/>
      <c r="H319" s="69">
        <v>0</v>
      </c>
      <c r="I319" s="69"/>
      <c r="J319" s="68"/>
      <c r="K319" s="55"/>
    </row>
    <row r="320" spans="1:11" s="48" customFormat="1" ht="15.75" outlineLevel="2" x14ac:dyDescent="0.2">
      <c r="A320" s="160"/>
      <c r="B320" s="71"/>
      <c r="C320" s="85" t="s">
        <v>964</v>
      </c>
      <c r="D320" s="89" t="s">
        <v>190</v>
      </c>
      <c r="E320" s="69">
        <v>4</v>
      </c>
      <c r="F320" s="69">
        <v>0</v>
      </c>
      <c r="G320" s="69"/>
      <c r="H320" s="69">
        <v>0</v>
      </c>
      <c r="I320" s="69"/>
      <c r="J320" s="68"/>
      <c r="K320" s="55"/>
    </row>
    <row r="321" spans="1:11" s="48" customFormat="1" ht="15.75" outlineLevel="2" x14ac:dyDescent="0.2">
      <c r="A321" s="160"/>
      <c r="B321" s="71"/>
      <c r="C321" s="85" t="s">
        <v>963</v>
      </c>
      <c r="D321" s="89" t="s">
        <v>190</v>
      </c>
      <c r="E321" s="69">
        <v>21</v>
      </c>
      <c r="F321" s="69">
        <v>0</v>
      </c>
      <c r="G321" s="69"/>
      <c r="H321" s="69">
        <v>0</v>
      </c>
      <c r="I321" s="69"/>
      <c r="J321" s="68"/>
      <c r="K321" s="55"/>
    </row>
    <row r="322" spans="1:11" s="48" customFormat="1" ht="15.75" outlineLevel="2" x14ac:dyDescent="0.2">
      <c r="A322" s="160"/>
      <c r="B322" s="71"/>
      <c r="C322" s="85" t="s">
        <v>962</v>
      </c>
      <c r="D322" s="89" t="s">
        <v>190</v>
      </c>
      <c r="E322" s="69">
        <v>19</v>
      </c>
      <c r="F322" s="69">
        <v>0</v>
      </c>
      <c r="G322" s="69"/>
      <c r="H322" s="69">
        <v>0</v>
      </c>
      <c r="I322" s="69"/>
      <c r="J322" s="68"/>
      <c r="K322" s="55"/>
    </row>
    <row r="323" spans="1:11" s="48" customFormat="1" ht="15.75" outlineLevel="2" x14ac:dyDescent="0.2">
      <c r="A323" s="160"/>
      <c r="B323" s="71"/>
      <c r="C323" s="85" t="s">
        <v>961</v>
      </c>
      <c r="D323" s="89" t="s">
        <v>190</v>
      </c>
      <c r="E323" s="69">
        <v>14</v>
      </c>
      <c r="F323" s="69">
        <v>0</v>
      </c>
      <c r="G323" s="69"/>
      <c r="H323" s="69">
        <v>0</v>
      </c>
      <c r="I323" s="69"/>
      <c r="J323" s="68"/>
      <c r="K323" s="55"/>
    </row>
    <row r="324" spans="1:11" s="48" customFormat="1" ht="15.75" outlineLevel="2" x14ac:dyDescent="0.2">
      <c r="A324" s="160"/>
      <c r="B324" s="71"/>
      <c r="C324" s="85" t="s">
        <v>960</v>
      </c>
      <c r="D324" s="89" t="s">
        <v>190</v>
      </c>
      <c r="E324" s="69">
        <v>13</v>
      </c>
      <c r="F324" s="69">
        <v>0</v>
      </c>
      <c r="G324" s="69"/>
      <c r="H324" s="69">
        <v>0</v>
      </c>
      <c r="I324" s="69"/>
      <c r="J324" s="68"/>
      <c r="K324" s="55"/>
    </row>
    <row r="325" spans="1:11" s="48" customFormat="1" ht="15.75" outlineLevel="2" x14ac:dyDescent="0.2">
      <c r="A325" s="160"/>
      <c r="B325" s="71"/>
      <c r="C325" s="85" t="s">
        <v>959</v>
      </c>
      <c r="D325" s="89" t="s">
        <v>190</v>
      </c>
      <c r="E325" s="69">
        <v>1</v>
      </c>
      <c r="F325" s="69">
        <v>0</v>
      </c>
      <c r="G325" s="69"/>
      <c r="H325" s="69">
        <v>0</v>
      </c>
      <c r="I325" s="69"/>
      <c r="J325" s="68"/>
      <c r="K325" s="55"/>
    </row>
    <row r="326" spans="1:11" s="48" customFormat="1" ht="15.75" outlineLevel="2" x14ac:dyDescent="0.2">
      <c r="A326" s="160"/>
      <c r="B326" s="71"/>
      <c r="C326" s="85" t="s">
        <v>958</v>
      </c>
      <c r="D326" s="89" t="s">
        <v>190</v>
      </c>
      <c r="E326" s="69">
        <v>26</v>
      </c>
      <c r="F326" s="69">
        <v>0</v>
      </c>
      <c r="G326" s="69"/>
      <c r="H326" s="69">
        <v>0</v>
      </c>
      <c r="I326" s="69"/>
      <c r="J326" s="68"/>
      <c r="K326" s="55"/>
    </row>
    <row r="327" spans="1:11" s="48" customFormat="1" ht="15.75" outlineLevel="2" x14ac:dyDescent="0.2">
      <c r="A327" s="160"/>
      <c r="B327" s="71"/>
      <c r="C327" s="85" t="s">
        <v>957</v>
      </c>
      <c r="D327" s="89" t="s">
        <v>190</v>
      </c>
      <c r="E327" s="69">
        <v>9</v>
      </c>
      <c r="F327" s="69">
        <v>0</v>
      </c>
      <c r="G327" s="69"/>
      <c r="H327" s="69">
        <v>0</v>
      </c>
      <c r="I327" s="69"/>
      <c r="J327" s="68"/>
      <c r="K327" s="55"/>
    </row>
    <row r="328" spans="1:11" s="48" customFormat="1" ht="15.75" outlineLevel="2" x14ac:dyDescent="0.2">
      <c r="A328" s="160"/>
      <c r="B328" s="71"/>
      <c r="C328" s="85" t="s">
        <v>956</v>
      </c>
      <c r="D328" s="89" t="s">
        <v>190</v>
      </c>
      <c r="E328" s="69">
        <v>4</v>
      </c>
      <c r="F328" s="69">
        <v>0</v>
      </c>
      <c r="G328" s="69"/>
      <c r="H328" s="69">
        <v>0</v>
      </c>
      <c r="I328" s="69"/>
      <c r="J328" s="68"/>
      <c r="K328" s="55"/>
    </row>
    <row r="329" spans="1:11" s="48" customFormat="1" ht="15.75" outlineLevel="2" x14ac:dyDescent="0.2">
      <c r="A329" s="160"/>
      <c r="B329" s="71"/>
      <c r="C329" s="85" t="s">
        <v>955</v>
      </c>
      <c r="D329" s="89" t="s">
        <v>190</v>
      </c>
      <c r="E329" s="69">
        <v>2</v>
      </c>
      <c r="F329" s="69">
        <v>0</v>
      </c>
      <c r="G329" s="69"/>
      <c r="H329" s="69">
        <v>0</v>
      </c>
      <c r="I329" s="69"/>
      <c r="J329" s="68"/>
      <c r="K329" s="55"/>
    </row>
    <row r="330" spans="1:11" s="48" customFormat="1" ht="25.5" outlineLevel="2" x14ac:dyDescent="0.2">
      <c r="A330" s="160"/>
      <c r="B330" s="71"/>
      <c r="C330" s="85" t="s">
        <v>954</v>
      </c>
      <c r="D330" s="89" t="s">
        <v>215</v>
      </c>
      <c r="E330" s="69">
        <v>22</v>
      </c>
      <c r="F330" s="69">
        <v>0</v>
      </c>
      <c r="G330" s="69"/>
      <c r="H330" s="69">
        <v>0</v>
      </c>
      <c r="I330" s="69"/>
      <c r="J330" s="68"/>
      <c r="K330" s="55"/>
    </row>
    <row r="331" spans="1:11" s="48" customFormat="1" ht="38.25" outlineLevel="2" x14ac:dyDescent="0.2">
      <c r="A331" s="160"/>
      <c r="B331" s="71"/>
      <c r="C331" s="85" t="s">
        <v>953</v>
      </c>
      <c r="D331" s="89" t="s">
        <v>215</v>
      </c>
      <c r="E331" s="69">
        <v>12</v>
      </c>
      <c r="F331" s="69">
        <v>0</v>
      </c>
      <c r="G331" s="69"/>
      <c r="H331" s="69">
        <v>0</v>
      </c>
      <c r="I331" s="69"/>
      <c r="J331" s="68"/>
      <c r="K331" s="55"/>
    </row>
    <row r="332" spans="1:11" s="48" customFormat="1" ht="25.5" outlineLevel="2" x14ac:dyDescent="0.2">
      <c r="A332" s="160"/>
      <c r="B332" s="71"/>
      <c r="C332" s="85" t="s">
        <v>952</v>
      </c>
      <c r="D332" s="89" t="s">
        <v>215</v>
      </c>
      <c r="E332" s="69">
        <v>1</v>
      </c>
      <c r="F332" s="69">
        <v>0</v>
      </c>
      <c r="G332" s="69"/>
      <c r="H332" s="69">
        <v>0</v>
      </c>
      <c r="I332" s="69"/>
      <c r="J332" s="68"/>
      <c r="K332" s="55"/>
    </row>
    <row r="333" spans="1:11" s="48" customFormat="1" ht="25.5" outlineLevel="2" x14ac:dyDescent="0.2">
      <c r="A333" s="160"/>
      <c r="B333" s="71"/>
      <c r="C333" s="85" t="s">
        <v>951</v>
      </c>
      <c r="D333" s="89" t="s">
        <v>190</v>
      </c>
      <c r="E333" s="69">
        <v>3</v>
      </c>
      <c r="F333" s="69">
        <v>0</v>
      </c>
      <c r="G333" s="69"/>
      <c r="H333" s="69">
        <v>0</v>
      </c>
      <c r="I333" s="69"/>
      <c r="J333" s="68"/>
      <c r="K333" s="55"/>
    </row>
    <row r="334" spans="1:11" s="48" customFormat="1" ht="15.75" outlineLevel="2" x14ac:dyDescent="0.2">
      <c r="A334" s="160"/>
      <c r="B334" s="71"/>
      <c r="C334" s="85" t="s">
        <v>950</v>
      </c>
      <c r="D334" s="89" t="s">
        <v>190</v>
      </c>
      <c r="E334" s="69">
        <v>5</v>
      </c>
      <c r="F334" s="69">
        <v>0</v>
      </c>
      <c r="G334" s="69"/>
      <c r="H334" s="69">
        <v>0</v>
      </c>
      <c r="I334" s="69"/>
      <c r="J334" s="68"/>
      <c r="K334" s="55"/>
    </row>
    <row r="335" spans="1:11" s="48" customFormat="1" ht="15.75" outlineLevel="2" x14ac:dyDescent="0.2">
      <c r="A335" s="160"/>
      <c r="B335" s="71"/>
      <c r="C335" s="85" t="s">
        <v>949</v>
      </c>
      <c r="D335" s="89" t="s">
        <v>190</v>
      </c>
      <c r="E335" s="69">
        <v>1</v>
      </c>
      <c r="F335" s="69">
        <v>0</v>
      </c>
      <c r="G335" s="69"/>
      <c r="H335" s="69">
        <v>0</v>
      </c>
      <c r="I335" s="69"/>
      <c r="J335" s="68"/>
      <c r="K335" s="55"/>
    </row>
    <row r="336" spans="1:11" s="48" customFormat="1" ht="25.5" outlineLevel="2" x14ac:dyDescent="0.2">
      <c r="A336" s="160"/>
      <c r="B336" s="71"/>
      <c r="C336" s="85" t="s">
        <v>948</v>
      </c>
      <c r="D336" s="89" t="s">
        <v>190</v>
      </c>
      <c r="E336" s="69">
        <v>3</v>
      </c>
      <c r="F336" s="69">
        <v>0</v>
      </c>
      <c r="G336" s="69"/>
      <c r="H336" s="69">
        <v>0</v>
      </c>
      <c r="I336" s="69"/>
      <c r="J336" s="68"/>
      <c r="K336" s="55"/>
    </row>
    <row r="337" spans="1:12" s="62" customFormat="1" ht="25.5" outlineLevel="2" x14ac:dyDescent="0.25">
      <c r="A337" s="160"/>
      <c r="B337" s="71"/>
      <c r="C337" s="85" t="s">
        <v>947</v>
      </c>
      <c r="D337" s="89" t="s">
        <v>190</v>
      </c>
      <c r="E337" s="69">
        <v>1</v>
      </c>
      <c r="F337" s="69">
        <v>0</v>
      </c>
      <c r="G337" s="69"/>
      <c r="H337" s="69">
        <v>0</v>
      </c>
      <c r="I337" s="69"/>
      <c r="J337" s="68"/>
      <c r="K337" s="55"/>
      <c r="L337" s="48"/>
    </row>
    <row r="338" spans="1:12" s="62" customFormat="1" ht="15.75" outlineLevel="2" x14ac:dyDescent="0.25">
      <c r="A338" s="160"/>
      <c r="B338" s="71"/>
      <c r="C338" s="85" t="s">
        <v>946</v>
      </c>
      <c r="D338" s="89" t="s">
        <v>215</v>
      </c>
      <c r="E338" s="69">
        <v>2</v>
      </c>
      <c r="F338" s="69">
        <v>0</v>
      </c>
      <c r="G338" s="69"/>
      <c r="H338" s="69">
        <v>0</v>
      </c>
      <c r="I338" s="69"/>
      <c r="J338" s="68"/>
      <c r="K338" s="55"/>
      <c r="L338" s="48"/>
    </row>
    <row r="339" spans="1:12" s="62" customFormat="1" ht="15.75" outlineLevel="2" x14ac:dyDescent="0.25">
      <c r="A339" s="160"/>
      <c r="B339" s="71"/>
      <c r="C339" s="85" t="s">
        <v>945</v>
      </c>
      <c r="D339" s="89" t="s">
        <v>190</v>
      </c>
      <c r="E339" s="69">
        <v>1</v>
      </c>
      <c r="F339" s="69">
        <v>0</v>
      </c>
      <c r="G339" s="69"/>
      <c r="H339" s="69">
        <v>0</v>
      </c>
      <c r="I339" s="69"/>
      <c r="J339" s="68"/>
      <c r="K339" s="55"/>
      <c r="L339" s="48"/>
    </row>
    <row r="340" spans="1:12" s="62" customFormat="1" ht="25.5" outlineLevel="2" x14ac:dyDescent="0.25">
      <c r="A340" s="160"/>
      <c r="B340" s="71"/>
      <c r="C340" s="85" t="s">
        <v>944</v>
      </c>
      <c r="D340" s="89" t="s">
        <v>190</v>
      </c>
      <c r="E340" s="69">
        <v>13</v>
      </c>
      <c r="F340" s="69">
        <v>0</v>
      </c>
      <c r="G340" s="69"/>
      <c r="H340" s="69">
        <v>0</v>
      </c>
      <c r="I340" s="69"/>
      <c r="J340" s="68"/>
      <c r="K340" s="55"/>
      <c r="L340" s="48"/>
    </row>
    <row r="341" spans="1:12" s="62" customFormat="1" ht="25.5" outlineLevel="2" x14ac:dyDescent="0.25">
      <c r="A341" s="160"/>
      <c r="B341" s="71"/>
      <c r="C341" s="85" t="s">
        <v>943</v>
      </c>
      <c r="D341" s="89" t="s">
        <v>190</v>
      </c>
      <c r="E341" s="69">
        <v>2</v>
      </c>
      <c r="F341" s="69">
        <v>0</v>
      </c>
      <c r="G341" s="69"/>
      <c r="H341" s="69">
        <v>0</v>
      </c>
      <c r="I341" s="69"/>
      <c r="J341" s="68"/>
      <c r="K341" s="55"/>
      <c r="L341" s="48"/>
    </row>
    <row r="342" spans="1:12" s="62" customFormat="1" ht="15.75" outlineLevel="1" x14ac:dyDescent="0.25">
      <c r="A342" s="160"/>
      <c r="B342" s="71"/>
      <c r="C342" s="85"/>
      <c r="D342" s="89"/>
      <c r="E342" s="69"/>
      <c r="F342" s="69">
        <v>0</v>
      </c>
      <c r="G342" s="69"/>
      <c r="H342" s="69">
        <v>0</v>
      </c>
      <c r="I342" s="69"/>
      <c r="J342" s="68"/>
      <c r="K342" s="55"/>
      <c r="L342" s="48"/>
    </row>
    <row r="343" spans="1:12" s="62" customFormat="1" ht="15.75" hidden="1" x14ac:dyDescent="0.25">
      <c r="A343" s="54" t="s">
        <v>942</v>
      </c>
      <c r="B343" s="71" t="s">
        <v>285</v>
      </c>
      <c r="C343" s="70" t="s">
        <v>941</v>
      </c>
      <c r="D343" s="89"/>
      <c r="E343" s="69"/>
      <c r="F343" s="69"/>
      <c r="G343" s="69">
        <f>SUM(G344:G394)</f>
        <v>2676199</v>
      </c>
      <c r="H343" s="69"/>
      <c r="I343" s="69">
        <f>SUM(I344:I394)</f>
        <v>4039309.352</v>
      </c>
      <c r="J343" s="68">
        <f>SUM(J344:J394)</f>
        <v>6715508.352</v>
      </c>
      <c r="K343" s="67" t="s">
        <v>204</v>
      </c>
      <c r="L343" s="48"/>
    </row>
    <row r="344" spans="1:12" s="62" customFormat="1" ht="15.75" outlineLevel="1" x14ac:dyDescent="0.25">
      <c r="A344" s="160"/>
      <c r="B344" s="71"/>
      <c r="C344" s="85" t="s">
        <v>940</v>
      </c>
      <c r="D344" s="106" t="s">
        <v>215</v>
      </c>
      <c r="E344" s="57">
        <v>1</v>
      </c>
      <c r="F344" s="69">
        <v>50304</v>
      </c>
      <c r="G344" s="69">
        <f t="shared" ref="G344:G375" si="15">F344*E344</f>
        <v>50304</v>
      </c>
      <c r="H344" s="69">
        <v>0</v>
      </c>
      <c r="I344" s="69">
        <f t="shared" ref="I344:I375" si="16">E344*H344</f>
        <v>0</v>
      </c>
      <c r="J344" s="68">
        <f t="shared" ref="J344:J375" si="17">G344+I344</f>
        <v>50304</v>
      </c>
      <c r="K344" s="55"/>
      <c r="L344" s="48"/>
    </row>
    <row r="345" spans="1:12" s="62" customFormat="1" ht="15.75" outlineLevel="1" x14ac:dyDescent="0.25">
      <c r="A345" s="160"/>
      <c r="B345" s="71"/>
      <c r="C345" s="85" t="s">
        <v>939</v>
      </c>
      <c r="D345" s="106" t="s">
        <v>190</v>
      </c>
      <c r="E345" s="57">
        <v>2</v>
      </c>
      <c r="F345" s="69">
        <v>5502</v>
      </c>
      <c r="G345" s="69">
        <f t="shared" si="15"/>
        <v>11004</v>
      </c>
      <c r="H345" s="69">
        <v>36625.68</v>
      </c>
      <c r="I345" s="69">
        <f t="shared" si="16"/>
        <v>73251.360000000001</v>
      </c>
      <c r="J345" s="68">
        <f t="shared" si="17"/>
        <v>84255.360000000001</v>
      </c>
      <c r="K345" s="55"/>
      <c r="L345" s="48"/>
    </row>
    <row r="346" spans="1:12" s="62" customFormat="1" ht="15.75" outlineLevel="1" x14ac:dyDescent="0.25">
      <c r="A346" s="160"/>
      <c r="B346" s="71"/>
      <c r="C346" s="85" t="s">
        <v>938</v>
      </c>
      <c r="D346" s="106" t="s">
        <v>190</v>
      </c>
      <c r="E346" s="57">
        <v>1</v>
      </c>
      <c r="F346" s="69">
        <v>2358</v>
      </c>
      <c r="G346" s="69">
        <f t="shared" si="15"/>
        <v>2358</v>
      </c>
      <c r="H346" s="69">
        <v>1456</v>
      </c>
      <c r="I346" s="69">
        <f t="shared" si="16"/>
        <v>1456</v>
      </c>
      <c r="J346" s="68">
        <f t="shared" si="17"/>
        <v>3814</v>
      </c>
      <c r="K346" s="55"/>
      <c r="L346" s="48"/>
    </row>
    <row r="347" spans="1:12" s="62" customFormat="1" ht="15.75" outlineLevel="1" x14ac:dyDescent="0.25">
      <c r="A347" s="160"/>
      <c r="B347" s="71"/>
      <c r="C347" s="85" t="s">
        <v>937</v>
      </c>
      <c r="D347" s="106" t="s">
        <v>190</v>
      </c>
      <c r="E347" s="57">
        <v>1</v>
      </c>
      <c r="F347" s="69">
        <v>5502</v>
      </c>
      <c r="G347" s="69">
        <f t="shared" si="15"/>
        <v>5502</v>
      </c>
      <c r="H347" s="69">
        <v>15730</v>
      </c>
      <c r="I347" s="69">
        <f t="shared" si="16"/>
        <v>15730</v>
      </c>
      <c r="J347" s="68">
        <f t="shared" si="17"/>
        <v>21232</v>
      </c>
      <c r="K347" s="55"/>
      <c r="L347" s="48"/>
    </row>
    <row r="348" spans="1:12" s="62" customFormat="1" ht="15.75" outlineLevel="1" x14ac:dyDescent="0.25">
      <c r="A348" s="160"/>
      <c r="B348" s="71"/>
      <c r="C348" s="85" t="s">
        <v>936</v>
      </c>
      <c r="D348" s="106" t="s">
        <v>190</v>
      </c>
      <c r="E348" s="57">
        <v>1</v>
      </c>
      <c r="F348" s="69">
        <v>5502</v>
      </c>
      <c r="G348" s="69">
        <f t="shared" si="15"/>
        <v>5502</v>
      </c>
      <c r="H348" s="69">
        <v>42033.68</v>
      </c>
      <c r="I348" s="69">
        <f t="shared" si="16"/>
        <v>42033.68</v>
      </c>
      <c r="J348" s="68">
        <f t="shared" si="17"/>
        <v>47535.68</v>
      </c>
      <c r="K348" s="55"/>
      <c r="L348" s="48"/>
    </row>
    <row r="349" spans="1:12" s="62" customFormat="1" ht="15.75" outlineLevel="1" x14ac:dyDescent="0.25">
      <c r="A349" s="160"/>
      <c r="B349" s="71"/>
      <c r="C349" s="85" t="s">
        <v>935</v>
      </c>
      <c r="D349" s="106" t="s">
        <v>190</v>
      </c>
      <c r="E349" s="57">
        <v>6</v>
      </c>
      <c r="F349" s="69">
        <v>524</v>
      </c>
      <c r="G349" s="69">
        <f t="shared" si="15"/>
        <v>3144</v>
      </c>
      <c r="H349" s="69">
        <v>7368.4000000000005</v>
      </c>
      <c r="I349" s="69">
        <f t="shared" si="16"/>
        <v>44210.400000000001</v>
      </c>
      <c r="J349" s="68">
        <f t="shared" si="17"/>
        <v>47354.400000000001</v>
      </c>
      <c r="K349" s="55"/>
      <c r="L349" s="48"/>
    </row>
    <row r="350" spans="1:12" s="62" customFormat="1" ht="15.75" outlineLevel="1" x14ac:dyDescent="0.25">
      <c r="A350" s="160"/>
      <c r="B350" s="71"/>
      <c r="C350" s="85" t="s">
        <v>934</v>
      </c>
      <c r="D350" s="106" t="s">
        <v>190</v>
      </c>
      <c r="E350" s="57">
        <v>1</v>
      </c>
      <c r="F350" s="69">
        <v>3406</v>
      </c>
      <c r="G350" s="69">
        <f t="shared" si="15"/>
        <v>3406</v>
      </c>
      <c r="H350" s="69">
        <v>14788.176000000001</v>
      </c>
      <c r="I350" s="69">
        <f t="shared" si="16"/>
        <v>14788.176000000001</v>
      </c>
      <c r="J350" s="68">
        <f t="shared" si="17"/>
        <v>18194.175999999999</v>
      </c>
      <c r="K350" s="55"/>
      <c r="L350" s="48"/>
    </row>
    <row r="351" spans="1:12" s="62" customFormat="1" ht="15.75" outlineLevel="1" x14ac:dyDescent="0.25">
      <c r="A351" s="160"/>
      <c r="B351" s="71"/>
      <c r="C351" s="85" t="s">
        <v>933</v>
      </c>
      <c r="D351" s="106" t="s">
        <v>190</v>
      </c>
      <c r="E351" s="57">
        <v>2</v>
      </c>
      <c r="F351" s="69">
        <v>3406</v>
      </c>
      <c r="G351" s="69">
        <f t="shared" si="15"/>
        <v>6812</v>
      </c>
      <c r="H351" s="69">
        <v>6507.8519999999999</v>
      </c>
      <c r="I351" s="69">
        <f t="shared" si="16"/>
        <v>13015.704</v>
      </c>
      <c r="J351" s="68">
        <f t="shared" si="17"/>
        <v>19827.703999999998</v>
      </c>
      <c r="K351" s="55"/>
      <c r="L351" s="48"/>
    </row>
    <row r="352" spans="1:12" s="62" customFormat="1" ht="15.75" outlineLevel="1" x14ac:dyDescent="0.25">
      <c r="A352" s="160"/>
      <c r="B352" s="71"/>
      <c r="C352" s="85" t="s">
        <v>932</v>
      </c>
      <c r="D352" s="106" t="s">
        <v>190</v>
      </c>
      <c r="E352" s="57">
        <v>1</v>
      </c>
      <c r="F352" s="69">
        <v>3406</v>
      </c>
      <c r="G352" s="69">
        <f t="shared" si="15"/>
        <v>3406</v>
      </c>
      <c r="H352" s="69">
        <v>5933.9280000000008</v>
      </c>
      <c r="I352" s="69">
        <f t="shared" si="16"/>
        <v>5933.9280000000008</v>
      </c>
      <c r="J352" s="68">
        <f t="shared" si="17"/>
        <v>9339.9279999999999</v>
      </c>
      <c r="K352" s="55"/>
      <c r="L352" s="48"/>
    </row>
    <row r="353" spans="1:11" s="48" customFormat="1" ht="25.5" outlineLevel="1" x14ac:dyDescent="0.2">
      <c r="A353" s="160"/>
      <c r="B353" s="71"/>
      <c r="C353" s="85" t="s">
        <v>931</v>
      </c>
      <c r="D353" s="106" t="s">
        <v>190</v>
      </c>
      <c r="E353" s="57">
        <v>71</v>
      </c>
      <c r="F353" s="69">
        <v>1572</v>
      </c>
      <c r="G353" s="69">
        <f t="shared" si="15"/>
        <v>111612</v>
      </c>
      <c r="H353" s="69">
        <v>2472.34</v>
      </c>
      <c r="I353" s="69">
        <f t="shared" si="16"/>
        <v>175536.14</v>
      </c>
      <c r="J353" s="68">
        <f t="shared" si="17"/>
        <v>287148.14</v>
      </c>
      <c r="K353" s="55"/>
    </row>
    <row r="354" spans="1:11" s="48" customFormat="1" ht="15.75" outlineLevel="1" x14ac:dyDescent="0.2">
      <c r="A354" s="160"/>
      <c r="B354" s="71"/>
      <c r="C354" s="85" t="s">
        <v>930</v>
      </c>
      <c r="D354" s="106" t="s">
        <v>190</v>
      </c>
      <c r="E354" s="57">
        <v>26</v>
      </c>
      <c r="F354" s="69">
        <v>4454</v>
      </c>
      <c r="G354" s="69">
        <f t="shared" si="15"/>
        <v>115804</v>
      </c>
      <c r="H354" s="69">
        <v>37518</v>
      </c>
      <c r="I354" s="69">
        <f t="shared" si="16"/>
        <v>975468</v>
      </c>
      <c r="J354" s="68">
        <f t="shared" si="17"/>
        <v>1091272</v>
      </c>
      <c r="K354" s="55"/>
    </row>
    <row r="355" spans="1:11" s="48" customFormat="1" ht="15.75" outlineLevel="1" x14ac:dyDescent="0.2">
      <c r="A355" s="160"/>
      <c r="B355" s="71"/>
      <c r="C355" s="85" t="s">
        <v>929</v>
      </c>
      <c r="D355" s="106" t="s">
        <v>190</v>
      </c>
      <c r="E355" s="57">
        <v>20</v>
      </c>
      <c r="F355" s="69">
        <v>1572</v>
      </c>
      <c r="G355" s="69">
        <f t="shared" si="15"/>
        <v>31440</v>
      </c>
      <c r="H355" s="69">
        <v>1458.34</v>
      </c>
      <c r="I355" s="69">
        <f t="shared" si="16"/>
        <v>29166.799999999999</v>
      </c>
      <c r="J355" s="68">
        <f t="shared" si="17"/>
        <v>60606.8</v>
      </c>
      <c r="K355" s="55"/>
    </row>
    <row r="356" spans="1:11" s="48" customFormat="1" ht="15.75" outlineLevel="1" x14ac:dyDescent="0.2">
      <c r="A356" s="160"/>
      <c r="B356" s="71"/>
      <c r="C356" s="85" t="s">
        <v>928</v>
      </c>
      <c r="D356" s="106" t="s">
        <v>190</v>
      </c>
      <c r="E356" s="57">
        <v>4</v>
      </c>
      <c r="F356" s="69">
        <v>1310</v>
      </c>
      <c r="G356" s="69">
        <f t="shared" si="15"/>
        <v>5240</v>
      </c>
      <c r="H356" s="69">
        <v>833.50800000000004</v>
      </c>
      <c r="I356" s="69">
        <f t="shared" si="16"/>
        <v>3334.0320000000002</v>
      </c>
      <c r="J356" s="68">
        <f t="shared" si="17"/>
        <v>8574.0319999999992</v>
      </c>
      <c r="K356" s="55"/>
    </row>
    <row r="357" spans="1:11" s="48" customFormat="1" ht="15.75" outlineLevel="1" x14ac:dyDescent="0.2">
      <c r="A357" s="160"/>
      <c r="B357" s="71"/>
      <c r="C357" s="85" t="s">
        <v>927</v>
      </c>
      <c r="D357" s="106" t="s">
        <v>190</v>
      </c>
      <c r="E357" s="57">
        <v>4</v>
      </c>
      <c r="F357" s="69">
        <v>4192</v>
      </c>
      <c r="G357" s="69">
        <f t="shared" si="15"/>
        <v>16768</v>
      </c>
      <c r="H357" s="69">
        <v>15047.760000000002</v>
      </c>
      <c r="I357" s="69">
        <f t="shared" si="16"/>
        <v>60191.040000000008</v>
      </c>
      <c r="J357" s="68">
        <f t="shared" si="17"/>
        <v>76959.040000000008</v>
      </c>
      <c r="K357" s="55"/>
    </row>
    <row r="358" spans="1:11" s="48" customFormat="1" ht="15.75" outlineLevel="1" x14ac:dyDescent="0.2">
      <c r="A358" s="160"/>
      <c r="B358" s="71"/>
      <c r="C358" s="85" t="s">
        <v>926</v>
      </c>
      <c r="D358" s="106" t="s">
        <v>190</v>
      </c>
      <c r="E358" s="57">
        <v>4</v>
      </c>
      <c r="F358" s="69">
        <v>393</v>
      </c>
      <c r="G358" s="69">
        <f t="shared" si="15"/>
        <v>1572</v>
      </c>
      <c r="H358" s="69">
        <v>3135.9119999999998</v>
      </c>
      <c r="I358" s="69">
        <f t="shared" si="16"/>
        <v>12543.647999999999</v>
      </c>
      <c r="J358" s="68">
        <f t="shared" si="17"/>
        <v>14115.647999999999</v>
      </c>
      <c r="K358" s="55"/>
    </row>
    <row r="359" spans="1:11" s="48" customFormat="1" ht="15.75" outlineLevel="1" x14ac:dyDescent="0.2">
      <c r="A359" s="160"/>
      <c r="B359" s="71"/>
      <c r="C359" s="85" t="s">
        <v>925</v>
      </c>
      <c r="D359" s="106" t="s">
        <v>190</v>
      </c>
      <c r="E359" s="57">
        <v>4</v>
      </c>
      <c r="F359" s="69">
        <v>393</v>
      </c>
      <c r="G359" s="69">
        <f t="shared" si="15"/>
        <v>1572</v>
      </c>
      <c r="H359" s="69">
        <v>1027</v>
      </c>
      <c r="I359" s="69">
        <f t="shared" si="16"/>
        <v>4108</v>
      </c>
      <c r="J359" s="68">
        <f t="shared" si="17"/>
        <v>5680</v>
      </c>
      <c r="K359" s="55"/>
    </row>
    <row r="360" spans="1:11" s="48" customFormat="1" ht="15.75" outlineLevel="1" x14ac:dyDescent="0.2">
      <c r="A360" s="160"/>
      <c r="B360" s="71"/>
      <c r="C360" s="85" t="s">
        <v>924</v>
      </c>
      <c r="D360" s="106" t="s">
        <v>190</v>
      </c>
      <c r="E360" s="57">
        <v>20</v>
      </c>
      <c r="F360" s="69">
        <v>3406</v>
      </c>
      <c r="G360" s="69">
        <f t="shared" si="15"/>
        <v>68120</v>
      </c>
      <c r="H360" s="69">
        <v>1774.5</v>
      </c>
      <c r="I360" s="69">
        <f t="shared" si="16"/>
        <v>35490</v>
      </c>
      <c r="J360" s="68">
        <f t="shared" si="17"/>
        <v>103610</v>
      </c>
      <c r="K360" s="55"/>
    </row>
    <row r="361" spans="1:11" s="48" customFormat="1" ht="15.75" outlineLevel="1" x14ac:dyDescent="0.2">
      <c r="A361" s="160"/>
      <c r="B361" s="71"/>
      <c r="C361" s="85" t="s">
        <v>923</v>
      </c>
      <c r="D361" s="106" t="s">
        <v>190</v>
      </c>
      <c r="E361" s="57">
        <v>5</v>
      </c>
      <c r="F361" s="69">
        <v>1572</v>
      </c>
      <c r="G361" s="69">
        <f t="shared" si="15"/>
        <v>7860</v>
      </c>
      <c r="H361" s="69">
        <v>478.40000000000003</v>
      </c>
      <c r="I361" s="69">
        <f t="shared" si="16"/>
        <v>2392</v>
      </c>
      <c r="J361" s="68">
        <f t="shared" si="17"/>
        <v>10252</v>
      </c>
      <c r="K361" s="55"/>
    </row>
    <row r="362" spans="1:11" s="48" customFormat="1" ht="15.75" outlineLevel="1" x14ac:dyDescent="0.2">
      <c r="A362" s="160"/>
      <c r="B362" s="71"/>
      <c r="C362" s="85" t="s">
        <v>923</v>
      </c>
      <c r="D362" s="106" t="s">
        <v>190</v>
      </c>
      <c r="E362" s="57">
        <v>8</v>
      </c>
      <c r="F362" s="69">
        <v>1572</v>
      </c>
      <c r="G362" s="69">
        <f t="shared" si="15"/>
        <v>12576</v>
      </c>
      <c r="H362" s="69">
        <v>478.40000000000003</v>
      </c>
      <c r="I362" s="69">
        <f t="shared" si="16"/>
        <v>3827.2000000000003</v>
      </c>
      <c r="J362" s="68">
        <f t="shared" si="17"/>
        <v>16403.2</v>
      </c>
      <c r="K362" s="55"/>
    </row>
    <row r="363" spans="1:11" s="48" customFormat="1" ht="15.75" outlineLevel="1" x14ac:dyDescent="0.2">
      <c r="A363" s="160"/>
      <c r="B363" s="71"/>
      <c r="C363" s="85" t="s">
        <v>923</v>
      </c>
      <c r="D363" s="106" t="s">
        <v>190</v>
      </c>
      <c r="E363" s="57">
        <v>6</v>
      </c>
      <c r="F363" s="69">
        <v>1572</v>
      </c>
      <c r="G363" s="69">
        <f t="shared" si="15"/>
        <v>9432</v>
      </c>
      <c r="H363" s="69">
        <v>478.40000000000003</v>
      </c>
      <c r="I363" s="69">
        <f t="shared" si="16"/>
        <v>2870.4</v>
      </c>
      <c r="J363" s="68">
        <f t="shared" si="17"/>
        <v>12302.4</v>
      </c>
      <c r="K363" s="55"/>
    </row>
    <row r="364" spans="1:11" s="48" customFormat="1" ht="15.75" outlineLevel="1" x14ac:dyDescent="0.2">
      <c r="A364" s="160"/>
      <c r="B364" s="71"/>
      <c r="C364" s="85" t="s">
        <v>922</v>
      </c>
      <c r="D364" s="106" t="s">
        <v>190</v>
      </c>
      <c r="E364" s="57">
        <v>13</v>
      </c>
      <c r="F364" s="69">
        <v>1572</v>
      </c>
      <c r="G364" s="69">
        <f t="shared" si="15"/>
        <v>20436</v>
      </c>
      <c r="H364" s="69">
        <v>522.6</v>
      </c>
      <c r="I364" s="69">
        <f t="shared" si="16"/>
        <v>6793.8</v>
      </c>
      <c r="J364" s="68">
        <f t="shared" si="17"/>
        <v>27229.8</v>
      </c>
      <c r="K364" s="55"/>
    </row>
    <row r="365" spans="1:11" s="48" customFormat="1" ht="15.75" outlineLevel="1" x14ac:dyDescent="0.2">
      <c r="A365" s="160"/>
      <c r="B365" s="71"/>
      <c r="C365" s="85" t="s">
        <v>921</v>
      </c>
      <c r="D365" s="106" t="s">
        <v>190</v>
      </c>
      <c r="E365" s="57">
        <v>1</v>
      </c>
      <c r="F365" s="69">
        <v>2620</v>
      </c>
      <c r="G365" s="69">
        <f t="shared" si="15"/>
        <v>2620</v>
      </c>
      <c r="H365" s="69">
        <v>1900.6000000000001</v>
      </c>
      <c r="I365" s="69">
        <f t="shared" si="16"/>
        <v>1900.6000000000001</v>
      </c>
      <c r="J365" s="68">
        <f t="shared" si="17"/>
        <v>4520.6000000000004</v>
      </c>
      <c r="K365" s="55"/>
    </row>
    <row r="366" spans="1:11" s="48" customFormat="1" ht="15.75" outlineLevel="1" x14ac:dyDescent="0.2">
      <c r="A366" s="160"/>
      <c r="B366" s="71"/>
      <c r="C366" s="85" t="s">
        <v>920</v>
      </c>
      <c r="D366" s="106" t="s">
        <v>190</v>
      </c>
      <c r="E366" s="57">
        <v>24</v>
      </c>
      <c r="F366" s="69">
        <v>131</v>
      </c>
      <c r="G366" s="69">
        <f t="shared" si="15"/>
        <v>3144</v>
      </c>
      <c r="H366" s="69">
        <v>93.288000000000011</v>
      </c>
      <c r="I366" s="69">
        <f t="shared" si="16"/>
        <v>2238.9120000000003</v>
      </c>
      <c r="J366" s="68">
        <f t="shared" si="17"/>
        <v>5382.9120000000003</v>
      </c>
      <c r="K366" s="55"/>
    </row>
    <row r="367" spans="1:11" s="48" customFormat="1" ht="15.75" outlineLevel="1" x14ac:dyDescent="0.2">
      <c r="A367" s="160"/>
      <c r="B367" s="71"/>
      <c r="C367" s="85" t="s">
        <v>919</v>
      </c>
      <c r="D367" s="106" t="s">
        <v>190</v>
      </c>
      <c r="E367" s="57">
        <v>40</v>
      </c>
      <c r="F367" s="69">
        <v>1965</v>
      </c>
      <c r="G367" s="69">
        <f t="shared" si="15"/>
        <v>78600</v>
      </c>
      <c r="H367" s="69">
        <v>1093.0920000000001</v>
      </c>
      <c r="I367" s="69">
        <f t="shared" si="16"/>
        <v>43723.680000000008</v>
      </c>
      <c r="J367" s="68">
        <f t="shared" si="17"/>
        <v>122323.68000000001</v>
      </c>
      <c r="K367" s="55"/>
    </row>
    <row r="368" spans="1:11" s="48" customFormat="1" ht="15.75" outlineLevel="1" x14ac:dyDescent="0.2">
      <c r="A368" s="160"/>
      <c r="B368" s="71"/>
      <c r="C368" s="85" t="s">
        <v>918</v>
      </c>
      <c r="D368" s="106" t="s">
        <v>190</v>
      </c>
      <c r="E368" s="57">
        <v>1</v>
      </c>
      <c r="F368" s="69">
        <v>3406</v>
      </c>
      <c r="G368" s="69">
        <f t="shared" si="15"/>
        <v>3406</v>
      </c>
      <c r="H368" s="69">
        <v>4581.2520000000004</v>
      </c>
      <c r="I368" s="69">
        <f t="shared" si="16"/>
        <v>4581.2520000000004</v>
      </c>
      <c r="J368" s="68">
        <f t="shared" si="17"/>
        <v>7987.2520000000004</v>
      </c>
      <c r="K368" s="55"/>
    </row>
    <row r="369" spans="1:11" s="48" customFormat="1" ht="15.75" outlineLevel="1" x14ac:dyDescent="0.2">
      <c r="A369" s="160"/>
      <c r="B369" s="71"/>
      <c r="C369" s="85" t="s">
        <v>917</v>
      </c>
      <c r="D369" s="106" t="s">
        <v>190</v>
      </c>
      <c r="E369" s="57">
        <v>1</v>
      </c>
      <c r="F369" s="69">
        <v>3406</v>
      </c>
      <c r="G369" s="69">
        <f t="shared" si="15"/>
        <v>3406</v>
      </c>
      <c r="H369" s="69">
        <v>11700</v>
      </c>
      <c r="I369" s="69">
        <f t="shared" si="16"/>
        <v>11700</v>
      </c>
      <c r="J369" s="68">
        <f t="shared" si="17"/>
        <v>15106</v>
      </c>
      <c r="K369" s="55"/>
    </row>
    <row r="370" spans="1:11" s="48" customFormat="1" ht="15.75" outlineLevel="1" x14ac:dyDescent="0.2">
      <c r="A370" s="160"/>
      <c r="B370" s="71"/>
      <c r="C370" s="85" t="s">
        <v>916</v>
      </c>
      <c r="D370" s="106" t="s">
        <v>190</v>
      </c>
      <c r="E370" s="57">
        <v>1</v>
      </c>
      <c r="F370" s="69">
        <v>3930</v>
      </c>
      <c r="G370" s="69">
        <f t="shared" si="15"/>
        <v>3930</v>
      </c>
      <c r="H370" s="69">
        <v>3325.4</v>
      </c>
      <c r="I370" s="69">
        <f t="shared" si="16"/>
        <v>3325.4</v>
      </c>
      <c r="J370" s="68">
        <f t="shared" si="17"/>
        <v>7255.4</v>
      </c>
      <c r="K370" s="55"/>
    </row>
    <row r="371" spans="1:11" s="48" customFormat="1" ht="15.75" outlineLevel="1" x14ac:dyDescent="0.2">
      <c r="A371" s="160"/>
      <c r="B371" s="71"/>
      <c r="C371" s="85" t="s">
        <v>674</v>
      </c>
      <c r="D371" s="106" t="s">
        <v>179</v>
      </c>
      <c r="E371" s="57">
        <v>890</v>
      </c>
      <c r="F371" s="69">
        <v>497.8</v>
      </c>
      <c r="G371" s="69">
        <f t="shared" si="15"/>
        <v>443042</v>
      </c>
      <c r="H371" s="69">
        <v>587.75599999999997</v>
      </c>
      <c r="I371" s="69">
        <f t="shared" si="16"/>
        <v>523102.83999999997</v>
      </c>
      <c r="J371" s="68">
        <f t="shared" si="17"/>
        <v>966144.84</v>
      </c>
      <c r="K371" s="55"/>
    </row>
    <row r="372" spans="1:11" s="48" customFormat="1" ht="15.75" outlineLevel="1" x14ac:dyDescent="0.2">
      <c r="A372" s="160"/>
      <c r="B372" s="71"/>
      <c r="C372" s="85" t="s">
        <v>915</v>
      </c>
      <c r="D372" s="106" t="s">
        <v>179</v>
      </c>
      <c r="E372" s="57">
        <v>890</v>
      </c>
      <c r="F372" s="69">
        <v>131</v>
      </c>
      <c r="G372" s="69">
        <f t="shared" si="15"/>
        <v>116590</v>
      </c>
      <c r="H372" s="69">
        <v>380.64000000000004</v>
      </c>
      <c r="I372" s="69">
        <f t="shared" si="16"/>
        <v>338769.60000000003</v>
      </c>
      <c r="J372" s="68">
        <f t="shared" si="17"/>
        <v>455359.60000000003</v>
      </c>
      <c r="K372" s="55"/>
    </row>
    <row r="373" spans="1:11" s="48" customFormat="1" ht="15.75" outlineLevel="1" x14ac:dyDescent="0.2">
      <c r="A373" s="160"/>
      <c r="B373" s="71"/>
      <c r="C373" s="85" t="s">
        <v>914</v>
      </c>
      <c r="D373" s="106" t="s">
        <v>179</v>
      </c>
      <c r="E373" s="57">
        <v>890</v>
      </c>
      <c r="F373" s="69">
        <v>157.20000000000002</v>
      </c>
      <c r="G373" s="69">
        <f t="shared" si="15"/>
        <v>139908.00000000003</v>
      </c>
      <c r="H373" s="69">
        <v>278.72000000000003</v>
      </c>
      <c r="I373" s="69">
        <f t="shared" si="16"/>
        <v>248060.80000000002</v>
      </c>
      <c r="J373" s="68">
        <f t="shared" si="17"/>
        <v>387968.80000000005</v>
      </c>
      <c r="K373" s="55"/>
    </row>
    <row r="374" spans="1:11" s="48" customFormat="1" ht="15.75" outlineLevel="1" x14ac:dyDescent="0.2">
      <c r="A374" s="160"/>
      <c r="B374" s="71"/>
      <c r="C374" s="85" t="s">
        <v>913</v>
      </c>
      <c r="D374" s="106" t="s">
        <v>190</v>
      </c>
      <c r="E374" s="57">
        <v>16</v>
      </c>
      <c r="F374" s="69">
        <v>1572</v>
      </c>
      <c r="G374" s="69">
        <f t="shared" si="15"/>
        <v>25152</v>
      </c>
      <c r="H374" s="69">
        <v>2107.04</v>
      </c>
      <c r="I374" s="69">
        <f t="shared" si="16"/>
        <v>33712.639999999999</v>
      </c>
      <c r="J374" s="68">
        <f t="shared" si="17"/>
        <v>58864.639999999999</v>
      </c>
      <c r="K374" s="55"/>
    </row>
    <row r="375" spans="1:11" s="48" customFormat="1" ht="15.75" outlineLevel="1" x14ac:dyDescent="0.2">
      <c r="A375" s="160"/>
      <c r="B375" s="71"/>
      <c r="C375" s="85" t="s">
        <v>912</v>
      </c>
      <c r="D375" s="106" t="s">
        <v>190</v>
      </c>
      <c r="E375" s="57">
        <v>10</v>
      </c>
      <c r="F375" s="69">
        <v>1572</v>
      </c>
      <c r="G375" s="69">
        <f t="shared" si="15"/>
        <v>15720</v>
      </c>
      <c r="H375" s="69">
        <v>2459.6</v>
      </c>
      <c r="I375" s="69">
        <f t="shared" si="16"/>
        <v>24596</v>
      </c>
      <c r="J375" s="68">
        <f t="shared" si="17"/>
        <v>40316</v>
      </c>
      <c r="K375" s="55"/>
    </row>
    <row r="376" spans="1:11" s="48" customFormat="1" ht="15.75" outlineLevel="1" x14ac:dyDescent="0.2">
      <c r="A376" s="160"/>
      <c r="B376" s="71"/>
      <c r="C376" s="85" t="s">
        <v>911</v>
      </c>
      <c r="D376" s="106" t="s">
        <v>190</v>
      </c>
      <c r="E376" s="57">
        <v>100</v>
      </c>
      <c r="F376" s="69">
        <v>353.7</v>
      </c>
      <c r="G376" s="69">
        <f t="shared" ref="G376:G394" si="18">F376*E376</f>
        <v>35370</v>
      </c>
      <c r="H376" s="69">
        <v>456.27400000000006</v>
      </c>
      <c r="I376" s="69">
        <f t="shared" ref="I376:I394" si="19">E376*H376</f>
        <v>45627.400000000009</v>
      </c>
      <c r="J376" s="68">
        <f t="shared" ref="J376:J394" si="20">G376+I376</f>
        <v>80997.400000000009</v>
      </c>
      <c r="K376" s="55"/>
    </row>
    <row r="377" spans="1:11" s="48" customFormat="1" ht="15.75" outlineLevel="1" x14ac:dyDescent="0.2">
      <c r="A377" s="160"/>
      <c r="B377" s="71"/>
      <c r="C377" s="85" t="s">
        <v>910</v>
      </c>
      <c r="D377" s="106" t="s">
        <v>190</v>
      </c>
      <c r="E377" s="57">
        <v>300</v>
      </c>
      <c r="F377" s="69">
        <v>183.4</v>
      </c>
      <c r="G377" s="69">
        <f t="shared" si="18"/>
        <v>55020</v>
      </c>
      <c r="H377" s="69">
        <v>291.33</v>
      </c>
      <c r="I377" s="69">
        <f t="shared" si="19"/>
        <v>87399</v>
      </c>
      <c r="J377" s="68">
        <f t="shared" si="20"/>
        <v>142419</v>
      </c>
      <c r="K377" s="55"/>
    </row>
    <row r="378" spans="1:11" s="48" customFormat="1" ht="15.75" outlineLevel="1" x14ac:dyDescent="0.2">
      <c r="A378" s="160"/>
      <c r="B378" s="71"/>
      <c r="C378" s="85" t="s">
        <v>909</v>
      </c>
      <c r="D378" s="106" t="s">
        <v>190</v>
      </c>
      <c r="E378" s="57">
        <v>60</v>
      </c>
      <c r="F378" s="69">
        <v>117.9</v>
      </c>
      <c r="G378" s="69">
        <f t="shared" si="18"/>
        <v>7074</v>
      </c>
      <c r="H378" s="69">
        <v>98.8</v>
      </c>
      <c r="I378" s="69">
        <f t="shared" si="19"/>
        <v>5928</v>
      </c>
      <c r="J378" s="68">
        <f t="shared" si="20"/>
        <v>13002</v>
      </c>
      <c r="K378" s="55"/>
    </row>
    <row r="379" spans="1:11" s="48" customFormat="1" ht="15.75" outlineLevel="1" x14ac:dyDescent="0.2">
      <c r="A379" s="160"/>
      <c r="B379" s="71"/>
      <c r="C379" s="85" t="s">
        <v>908</v>
      </c>
      <c r="D379" s="106" t="s">
        <v>190</v>
      </c>
      <c r="E379" s="57">
        <v>60</v>
      </c>
      <c r="F379" s="69">
        <v>117.9</v>
      </c>
      <c r="G379" s="69">
        <f t="shared" si="18"/>
        <v>7074</v>
      </c>
      <c r="H379" s="69">
        <v>120.9</v>
      </c>
      <c r="I379" s="69">
        <f t="shared" si="19"/>
        <v>7254</v>
      </c>
      <c r="J379" s="68">
        <f t="shared" si="20"/>
        <v>14328</v>
      </c>
      <c r="K379" s="55"/>
    </row>
    <row r="380" spans="1:11" s="48" customFormat="1" ht="15.75" outlineLevel="1" x14ac:dyDescent="0.2">
      <c r="A380" s="160"/>
      <c r="B380" s="71"/>
      <c r="C380" s="85" t="s">
        <v>666</v>
      </c>
      <c r="D380" s="106" t="s">
        <v>190</v>
      </c>
      <c r="E380" s="57">
        <v>400</v>
      </c>
      <c r="F380" s="69">
        <v>32.75</v>
      </c>
      <c r="G380" s="69">
        <f t="shared" si="18"/>
        <v>13100</v>
      </c>
      <c r="H380" s="69">
        <v>107.926</v>
      </c>
      <c r="I380" s="69">
        <f t="shared" si="19"/>
        <v>43170.400000000001</v>
      </c>
      <c r="J380" s="68">
        <f t="shared" si="20"/>
        <v>56270.400000000001</v>
      </c>
      <c r="K380" s="55"/>
    </row>
    <row r="381" spans="1:11" s="48" customFormat="1" ht="15.75" outlineLevel="1" x14ac:dyDescent="0.2">
      <c r="A381" s="160"/>
      <c r="B381" s="71"/>
      <c r="C381" s="85" t="s">
        <v>907</v>
      </c>
      <c r="D381" s="106" t="s">
        <v>190</v>
      </c>
      <c r="E381" s="57">
        <v>100</v>
      </c>
      <c r="F381" s="69">
        <v>19.650000000000002</v>
      </c>
      <c r="G381" s="69">
        <f t="shared" si="18"/>
        <v>1965.0000000000002</v>
      </c>
      <c r="H381" s="69">
        <v>8.84</v>
      </c>
      <c r="I381" s="69">
        <f t="shared" si="19"/>
        <v>884</v>
      </c>
      <c r="J381" s="68">
        <f t="shared" si="20"/>
        <v>2849</v>
      </c>
      <c r="K381" s="55"/>
    </row>
    <row r="382" spans="1:11" s="48" customFormat="1" ht="15.75" outlineLevel="1" x14ac:dyDescent="0.2">
      <c r="A382" s="160"/>
      <c r="B382" s="71"/>
      <c r="C382" s="85" t="s">
        <v>906</v>
      </c>
      <c r="D382" s="106" t="s">
        <v>179</v>
      </c>
      <c r="E382" s="57">
        <v>200</v>
      </c>
      <c r="F382" s="69">
        <v>393</v>
      </c>
      <c r="G382" s="69">
        <f t="shared" si="18"/>
        <v>78600</v>
      </c>
      <c r="H382" s="69">
        <v>127.4</v>
      </c>
      <c r="I382" s="69">
        <f t="shared" si="19"/>
        <v>25480</v>
      </c>
      <c r="J382" s="68">
        <f t="shared" si="20"/>
        <v>104080</v>
      </c>
      <c r="K382" s="55"/>
    </row>
    <row r="383" spans="1:11" s="48" customFormat="1" ht="15.75" outlineLevel="1" x14ac:dyDescent="0.2">
      <c r="A383" s="160"/>
      <c r="B383" s="71"/>
      <c r="C383" s="85" t="s">
        <v>905</v>
      </c>
      <c r="D383" s="106" t="s">
        <v>179</v>
      </c>
      <c r="E383" s="57">
        <v>2960</v>
      </c>
      <c r="F383" s="69">
        <v>162.44</v>
      </c>
      <c r="G383" s="69">
        <f t="shared" si="18"/>
        <v>480822.39999999997</v>
      </c>
      <c r="H383" s="69">
        <v>188.31800000000001</v>
      </c>
      <c r="I383" s="69">
        <f t="shared" si="19"/>
        <v>557421.28</v>
      </c>
      <c r="J383" s="68">
        <f t="shared" si="20"/>
        <v>1038243.6799999999</v>
      </c>
      <c r="K383" s="55"/>
    </row>
    <row r="384" spans="1:11" s="48" customFormat="1" ht="15.75" outlineLevel="1" x14ac:dyDescent="0.2">
      <c r="A384" s="160"/>
      <c r="B384" s="71"/>
      <c r="C384" s="85" t="s">
        <v>905</v>
      </c>
      <c r="D384" s="106" t="s">
        <v>179</v>
      </c>
      <c r="E384" s="57">
        <v>930</v>
      </c>
      <c r="F384" s="69">
        <v>162.44</v>
      </c>
      <c r="G384" s="69">
        <f t="shared" si="18"/>
        <v>151069.20000000001</v>
      </c>
      <c r="H384" s="69">
        <v>107.822</v>
      </c>
      <c r="I384" s="69">
        <f t="shared" si="19"/>
        <v>100274.46</v>
      </c>
      <c r="J384" s="68">
        <f t="shared" si="20"/>
        <v>251343.66000000003</v>
      </c>
      <c r="K384" s="55"/>
    </row>
    <row r="385" spans="1:12" s="62" customFormat="1" ht="15.75" outlineLevel="1" x14ac:dyDescent="0.25">
      <c r="A385" s="160"/>
      <c r="B385" s="71"/>
      <c r="C385" s="85" t="s">
        <v>905</v>
      </c>
      <c r="D385" s="106" t="s">
        <v>179</v>
      </c>
      <c r="E385" s="57">
        <v>510</v>
      </c>
      <c r="F385" s="69">
        <v>162.44</v>
      </c>
      <c r="G385" s="69">
        <f t="shared" si="18"/>
        <v>82844.399999999994</v>
      </c>
      <c r="H385" s="69">
        <v>182.80600000000001</v>
      </c>
      <c r="I385" s="69">
        <f t="shared" si="19"/>
        <v>93231.060000000012</v>
      </c>
      <c r="J385" s="68">
        <f t="shared" si="20"/>
        <v>176075.46000000002</v>
      </c>
      <c r="K385" s="55"/>
      <c r="L385" s="48"/>
    </row>
    <row r="386" spans="1:12" s="62" customFormat="1" ht="15.75" outlineLevel="1" x14ac:dyDescent="0.25">
      <c r="A386" s="160"/>
      <c r="B386" s="71"/>
      <c r="C386" s="85" t="s">
        <v>905</v>
      </c>
      <c r="D386" s="106" t="s">
        <v>179</v>
      </c>
      <c r="E386" s="57">
        <v>600</v>
      </c>
      <c r="F386" s="69">
        <v>162.44</v>
      </c>
      <c r="G386" s="69">
        <f t="shared" si="18"/>
        <v>97464</v>
      </c>
      <c r="H386" s="69">
        <v>111.72199999999999</v>
      </c>
      <c r="I386" s="69">
        <f t="shared" si="19"/>
        <v>67033.2</v>
      </c>
      <c r="J386" s="68">
        <f t="shared" si="20"/>
        <v>164497.20000000001</v>
      </c>
      <c r="K386" s="55"/>
      <c r="L386" s="48"/>
    </row>
    <row r="387" spans="1:12" s="62" customFormat="1" ht="15.75" outlineLevel="1" x14ac:dyDescent="0.25">
      <c r="A387" s="160"/>
      <c r="B387" s="71"/>
      <c r="C387" s="85" t="s">
        <v>904</v>
      </c>
      <c r="D387" s="106" t="s">
        <v>179</v>
      </c>
      <c r="E387" s="57">
        <v>1410</v>
      </c>
      <c r="F387" s="69">
        <v>78.600000000000009</v>
      </c>
      <c r="G387" s="69">
        <f t="shared" si="18"/>
        <v>110826.00000000001</v>
      </c>
      <c r="H387" s="69">
        <v>116.012</v>
      </c>
      <c r="I387" s="69">
        <f t="shared" si="19"/>
        <v>163576.92000000001</v>
      </c>
      <c r="J387" s="68">
        <f t="shared" si="20"/>
        <v>274402.92000000004</v>
      </c>
      <c r="K387" s="55"/>
      <c r="L387" s="48"/>
    </row>
    <row r="388" spans="1:12" s="62" customFormat="1" ht="15.75" outlineLevel="1" x14ac:dyDescent="0.25">
      <c r="A388" s="160"/>
      <c r="B388" s="71"/>
      <c r="C388" s="85" t="s">
        <v>903</v>
      </c>
      <c r="D388" s="106" t="s">
        <v>179</v>
      </c>
      <c r="E388" s="57">
        <v>600</v>
      </c>
      <c r="F388" s="69">
        <v>45.85</v>
      </c>
      <c r="G388" s="69">
        <f t="shared" si="18"/>
        <v>27510</v>
      </c>
      <c r="H388" s="69">
        <v>28.080000000000002</v>
      </c>
      <c r="I388" s="69">
        <f t="shared" si="19"/>
        <v>16848</v>
      </c>
      <c r="J388" s="68">
        <f t="shared" si="20"/>
        <v>44358</v>
      </c>
      <c r="K388" s="55"/>
      <c r="L388" s="48"/>
    </row>
    <row r="389" spans="1:12" s="62" customFormat="1" ht="15.75" outlineLevel="1" x14ac:dyDescent="0.25">
      <c r="A389" s="160"/>
      <c r="B389" s="71"/>
      <c r="C389" s="85" t="s">
        <v>902</v>
      </c>
      <c r="D389" s="106" t="s">
        <v>190</v>
      </c>
      <c r="E389" s="57">
        <v>1200</v>
      </c>
      <c r="F389" s="69">
        <v>6.5500000000000007</v>
      </c>
      <c r="G389" s="69">
        <f t="shared" si="18"/>
        <v>7860.0000000000009</v>
      </c>
      <c r="H389" s="69">
        <v>3.3800000000000003</v>
      </c>
      <c r="I389" s="69">
        <f t="shared" si="19"/>
        <v>4056.0000000000005</v>
      </c>
      <c r="J389" s="68">
        <f t="shared" si="20"/>
        <v>11916.000000000002</v>
      </c>
      <c r="K389" s="55"/>
      <c r="L389" s="48"/>
    </row>
    <row r="390" spans="1:12" s="62" customFormat="1" ht="15.75" outlineLevel="1" x14ac:dyDescent="0.25">
      <c r="A390" s="160"/>
      <c r="B390" s="71"/>
      <c r="C390" s="85" t="s">
        <v>277</v>
      </c>
      <c r="D390" s="106" t="s">
        <v>190</v>
      </c>
      <c r="E390" s="57">
        <v>400</v>
      </c>
      <c r="F390" s="69">
        <v>6.5500000000000007</v>
      </c>
      <c r="G390" s="69">
        <f t="shared" si="18"/>
        <v>2620.0000000000005</v>
      </c>
      <c r="H390" s="69">
        <v>4.6800000000000006</v>
      </c>
      <c r="I390" s="69">
        <f t="shared" si="19"/>
        <v>1872.0000000000002</v>
      </c>
      <c r="J390" s="68">
        <f t="shared" si="20"/>
        <v>4492.0000000000009</v>
      </c>
      <c r="K390" s="55"/>
      <c r="L390" s="48"/>
    </row>
    <row r="391" spans="1:12" s="62" customFormat="1" ht="15.75" outlineLevel="1" x14ac:dyDescent="0.25">
      <c r="A391" s="160"/>
      <c r="B391" s="71"/>
      <c r="C391" s="85" t="s">
        <v>901</v>
      </c>
      <c r="D391" s="106" t="s">
        <v>190</v>
      </c>
      <c r="E391" s="57">
        <v>1600</v>
      </c>
      <c r="F391" s="69">
        <v>6.5500000000000007</v>
      </c>
      <c r="G391" s="69">
        <f t="shared" si="18"/>
        <v>10480.000000000002</v>
      </c>
      <c r="H391" s="69">
        <v>18.46</v>
      </c>
      <c r="I391" s="69">
        <f t="shared" si="19"/>
        <v>29536</v>
      </c>
      <c r="J391" s="68">
        <f t="shared" si="20"/>
        <v>40016</v>
      </c>
      <c r="K391" s="55"/>
      <c r="L391" s="48"/>
    </row>
    <row r="392" spans="1:12" s="62" customFormat="1" ht="15.75" outlineLevel="1" x14ac:dyDescent="0.25">
      <c r="A392" s="160"/>
      <c r="B392" s="71"/>
      <c r="C392" s="85" t="s">
        <v>900</v>
      </c>
      <c r="D392" s="106" t="s">
        <v>190</v>
      </c>
      <c r="E392" s="57">
        <v>1600</v>
      </c>
      <c r="F392" s="69">
        <v>6.5500000000000007</v>
      </c>
      <c r="G392" s="69">
        <f t="shared" si="18"/>
        <v>10480.000000000002</v>
      </c>
      <c r="H392" s="69">
        <v>2.3660000000000001</v>
      </c>
      <c r="I392" s="69">
        <f t="shared" si="19"/>
        <v>3785.6000000000004</v>
      </c>
      <c r="J392" s="68">
        <f t="shared" si="20"/>
        <v>14265.600000000002</v>
      </c>
      <c r="K392" s="55"/>
      <c r="L392" s="48"/>
    </row>
    <row r="393" spans="1:12" s="62" customFormat="1" ht="15.75" outlineLevel="1" x14ac:dyDescent="0.25">
      <c r="A393" s="160"/>
      <c r="B393" s="71"/>
      <c r="C393" s="85" t="s">
        <v>273</v>
      </c>
      <c r="D393" s="106" t="s">
        <v>215</v>
      </c>
      <c r="E393" s="57">
        <v>1</v>
      </c>
      <c r="F393" s="69">
        <v>0</v>
      </c>
      <c r="G393" s="69">
        <f t="shared" si="18"/>
        <v>0</v>
      </c>
      <c r="H393" s="69">
        <v>28080</v>
      </c>
      <c r="I393" s="69">
        <f t="shared" si="19"/>
        <v>28080</v>
      </c>
      <c r="J393" s="68">
        <f t="shared" si="20"/>
        <v>28080</v>
      </c>
      <c r="K393" s="55"/>
      <c r="L393" s="48"/>
    </row>
    <row r="394" spans="1:12" s="62" customFormat="1" ht="15.75" outlineLevel="1" x14ac:dyDescent="0.25">
      <c r="A394" s="160"/>
      <c r="B394" s="71"/>
      <c r="C394" s="85" t="s">
        <v>899</v>
      </c>
      <c r="D394" s="106" t="s">
        <v>215</v>
      </c>
      <c r="E394" s="57">
        <v>1</v>
      </c>
      <c r="F394" s="69">
        <v>166632</v>
      </c>
      <c r="G394" s="69">
        <f t="shared" si="18"/>
        <v>166632</v>
      </c>
      <c r="H394" s="69">
        <v>0</v>
      </c>
      <c r="I394" s="69">
        <f t="shared" si="19"/>
        <v>0</v>
      </c>
      <c r="J394" s="68">
        <f t="shared" si="20"/>
        <v>166632</v>
      </c>
      <c r="K394" s="55"/>
      <c r="L394" s="48"/>
    </row>
    <row r="395" spans="1:12" s="62" customFormat="1" ht="15.75" x14ac:dyDescent="0.25">
      <c r="A395" s="54" t="s">
        <v>898</v>
      </c>
      <c r="B395" s="71" t="s">
        <v>170</v>
      </c>
      <c r="C395" s="104" t="s">
        <v>897</v>
      </c>
      <c r="D395" s="89"/>
      <c r="E395" s="69"/>
      <c r="F395" s="69"/>
      <c r="G395" s="69">
        <f>SUM(G396:G700)</f>
        <v>24808118.754999995</v>
      </c>
      <c r="H395" s="69"/>
      <c r="I395" s="69">
        <f>SUM(I396:I700)</f>
        <v>62756587.3596</v>
      </c>
      <c r="J395" s="68">
        <f>SUM(J396:J700)</f>
        <v>87564706.114600003</v>
      </c>
      <c r="K395" s="261" t="s">
        <v>896</v>
      </c>
      <c r="L395" s="48"/>
    </row>
    <row r="396" spans="1:12" s="62" customFormat="1" ht="15.75" outlineLevel="1" x14ac:dyDescent="0.25">
      <c r="A396" s="103">
        <v>19</v>
      </c>
      <c r="B396" s="102"/>
      <c r="C396" s="101" t="s">
        <v>419</v>
      </c>
      <c r="D396" s="100" t="s">
        <v>215</v>
      </c>
      <c r="E396" s="98">
        <v>6</v>
      </c>
      <c r="F396" s="98">
        <v>125450</v>
      </c>
      <c r="G396" s="98">
        <f>F396*E396</f>
        <v>752700</v>
      </c>
      <c r="H396" s="98">
        <v>982545</v>
      </c>
      <c r="I396" s="98">
        <f>H396*E396</f>
        <v>5895270</v>
      </c>
      <c r="J396" s="98">
        <f>I396+G396</f>
        <v>6647970</v>
      </c>
      <c r="K396" s="262"/>
      <c r="L396" s="48"/>
    </row>
    <row r="397" spans="1:12" s="62" customFormat="1" ht="15.75" customHeight="1" outlineLevel="1" x14ac:dyDescent="0.25">
      <c r="A397" s="103">
        <v>20</v>
      </c>
      <c r="B397" s="102"/>
      <c r="C397" s="101" t="s">
        <v>895</v>
      </c>
      <c r="D397" s="100" t="s">
        <v>215</v>
      </c>
      <c r="E397" s="98">
        <v>5</v>
      </c>
      <c r="F397" s="98">
        <v>29545</v>
      </c>
      <c r="G397" s="98">
        <f>F397*E397</f>
        <v>147725</v>
      </c>
      <c r="H397" s="98">
        <v>469586</v>
      </c>
      <c r="I397" s="98">
        <f>H397*E397</f>
        <v>2347930</v>
      </c>
      <c r="J397" s="98">
        <f>I397+G397</f>
        <v>2495655</v>
      </c>
      <c r="K397" s="262"/>
      <c r="L397" s="48"/>
    </row>
    <row r="398" spans="1:12" s="62" customFormat="1" ht="15.75" customHeight="1" outlineLevel="1" x14ac:dyDescent="0.25">
      <c r="A398" s="103">
        <v>21</v>
      </c>
      <c r="B398" s="102"/>
      <c r="C398" s="101" t="s">
        <v>307</v>
      </c>
      <c r="D398" s="100" t="s">
        <v>215</v>
      </c>
      <c r="E398" s="98">
        <v>11</v>
      </c>
      <c r="F398" s="98">
        <v>102635.07494545454</v>
      </c>
      <c r="G398" s="98">
        <f>F398*E398</f>
        <v>1128985.8244</v>
      </c>
      <c r="H398" s="98">
        <v>309219.33883636363</v>
      </c>
      <c r="I398" s="98">
        <f>H398*E398</f>
        <v>3401412.7272000001</v>
      </c>
      <c r="J398" s="98">
        <f>I398+G398</f>
        <v>4530398.5515999999</v>
      </c>
      <c r="K398" s="262"/>
      <c r="L398" s="48"/>
    </row>
    <row r="399" spans="1:12" s="62" customFormat="1" ht="15.75" customHeight="1" outlineLevel="2" x14ac:dyDescent="0.25">
      <c r="A399" s="114"/>
      <c r="B399" s="117"/>
      <c r="C399" s="156" t="s">
        <v>877</v>
      </c>
      <c r="D399" s="112"/>
      <c r="E399" s="111"/>
      <c r="F399" s="69">
        <v>0</v>
      </c>
      <c r="G399" s="69">
        <f>F399*E399</f>
        <v>0</v>
      </c>
      <c r="H399" s="69">
        <v>0</v>
      </c>
      <c r="I399" s="69">
        <f>H399*E399</f>
        <v>0</v>
      </c>
      <c r="J399" s="68">
        <f>I399+G399</f>
        <v>0</v>
      </c>
      <c r="K399" s="262"/>
      <c r="L399" s="48"/>
    </row>
    <row r="400" spans="1:12" s="62" customFormat="1" ht="15.75" customHeight="1" outlineLevel="2" x14ac:dyDescent="0.25">
      <c r="A400" s="114"/>
      <c r="B400" s="117"/>
      <c r="C400" s="113" t="s">
        <v>894</v>
      </c>
      <c r="D400" s="112" t="s">
        <v>190</v>
      </c>
      <c r="E400" s="111">
        <v>1</v>
      </c>
      <c r="F400" s="69">
        <v>0</v>
      </c>
      <c r="G400" s="69"/>
      <c r="H400" s="69">
        <v>0</v>
      </c>
      <c r="I400" s="69"/>
      <c r="J400" s="68"/>
      <c r="K400" s="262"/>
      <c r="L400" s="48"/>
    </row>
    <row r="401" spans="1:11" s="48" customFormat="1" ht="15.75" customHeight="1" outlineLevel="2" x14ac:dyDescent="0.2">
      <c r="A401" s="114"/>
      <c r="B401" s="117"/>
      <c r="C401" s="113" t="s">
        <v>886</v>
      </c>
      <c r="D401" s="112" t="s">
        <v>190</v>
      </c>
      <c r="E401" s="111">
        <v>1</v>
      </c>
      <c r="F401" s="69">
        <v>0</v>
      </c>
      <c r="G401" s="69"/>
      <c r="H401" s="69">
        <v>0</v>
      </c>
      <c r="I401" s="69"/>
      <c r="J401" s="68"/>
      <c r="K401" s="262"/>
    </row>
    <row r="402" spans="1:11" s="48" customFormat="1" ht="15.75" customHeight="1" outlineLevel="2" x14ac:dyDescent="0.2">
      <c r="A402" s="114"/>
      <c r="B402" s="117"/>
      <c r="C402" s="113" t="s">
        <v>881</v>
      </c>
      <c r="D402" s="112" t="s">
        <v>190</v>
      </c>
      <c r="E402" s="111">
        <v>1</v>
      </c>
      <c r="F402" s="69">
        <v>0</v>
      </c>
      <c r="G402" s="69"/>
      <c r="H402" s="69">
        <v>0</v>
      </c>
      <c r="I402" s="69"/>
      <c r="J402" s="68"/>
      <c r="K402" s="262"/>
    </row>
    <row r="403" spans="1:11" s="48" customFormat="1" ht="15.75" customHeight="1" outlineLevel="2" x14ac:dyDescent="0.2">
      <c r="A403" s="114"/>
      <c r="B403" s="117"/>
      <c r="C403" s="156" t="s">
        <v>876</v>
      </c>
      <c r="D403" s="112"/>
      <c r="E403" s="111"/>
      <c r="F403" s="69">
        <v>0</v>
      </c>
      <c r="G403" s="69">
        <f t="shared" ref="G403:G466" si="21">F403*E403</f>
        <v>0</v>
      </c>
      <c r="H403" s="69">
        <v>0</v>
      </c>
      <c r="I403" s="69">
        <f t="shared" ref="I403:I466" si="22">H403*E403</f>
        <v>0</v>
      </c>
      <c r="J403" s="68">
        <f t="shared" ref="J403:J466" si="23">I403+G403</f>
        <v>0</v>
      </c>
      <c r="K403" s="262"/>
    </row>
    <row r="404" spans="1:11" s="48" customFormat="1" ht="15.75" customHeight="1" outlineLevel="2" x14ac:dyDescent="0.2">
      <c r="A404" s="114"/>
      <c r="B404" s="117"/>
      <c r="C404" s="113" t="s">
        <v>893</v>
      </c>
      <c r="D404" s="112" t="s">
        <v>190</v>
      </c>
      <c r="E404" s="111">
        <v>1</v>
      </c>
      <c r="F404" s="69">
        <v>0</v>
      </c>
      <c r="G404" s="69">
        <f t="shared" si="21"/>
        <v>0</v>
      </c>
      <c r="H404" s="69">
        <v>0</v>
      </c>
      <c r="I404" s="69">
        <f t="shared" si="22"/>
        <v>0</v>
      </c>
      <c r="J404" s="68">
        <f t="shared" si="23"/>
        <v>0</v>
      </c>
      <c r="K404" s="262"/>
    </row>
    <row r="405" spans="1:11" s="48" customFormat="1" ht="15.75" customHeight="1" outlineLevel="2" x14ac:dyDescent="0.2">
      <c r="A405" s="114"/>
      <c r="B405" s="117"/>
      <c r="C405" s="113" t="s">
        <v>886</v>
      </c>
      <c r="D405" s="112" t="s">
        <v>190</v>
      </c>
      <c r="E405" s="111">
        <v>1</v>
      </c>
      <c r="F405" s="69">
        <v>0</v>
      </c>
      <c r="G405" s="69">
        <f t="shared" si="21"/>
        <v>0</v>
      </c>
      <c r="H405" s="69">
        <v>0</v>
      </c>
      <c r="I405" s="69">
        <f t="shared" si="22"/>
        <v>0</v>
      </c>
      <c r="J405" s="68">
        <f t="shared" si="23"/>
        <v>0</v>
      </c>
      <c r="K405" s="262"/>
    </row>
    <row r="406" spans="1:11" s="48" customFormat="1" ht="15.75" customHeight="1" outlineLevel="2" x14ac:dyDescent="0.2">
      <c r="A406" s="114"/>
      <c r="B406" s="117"/>
      <c r="C406" s="113" t="s">
        <v>881</v>
      </c>
      <c r="D406" s="112" t="s">
        <v>190</v>
      </c>
      <c r="E406" s="111">
        <v>1</v>
      </c>
      <c r="F406" s="69">
        <v>0</v>
      </c>
      <c r="G406" s="69">
        <f t="shared" si="21"/>
        <v>0</v>
      </c>
      <c r="H406" s="69">
        <v>0</v>
      </c>
      <c r="I406" s="69">
        <f t="shared" si="22"/>
        <v>0</v>
      </c>
      <c r="J406" s="68">
        <f t="shared" si="23"/>
        <v>0</v>
      </c>
      <c r="K406" s="262"/>
    </row>
    <row r="407" spans="1:11" s="48" customFormat="1" ht="15.75" customHeight="1" outlineLevel="2" x14ac:dyDescent="0.2">
      <c r="A407" s="114"/>
      <c r="B407" s="117"/>
      <c r="C407" s="156" t="s">
        <v>869</v>
      </c>
      <c r="D407" s="112"/>
      <c r="E407" s="111"/>
      <c r="F407" s="69">
        <v>0</v>
      </c>
      <c r="G407" s="69">
        <f t="shared" si="21"/>
        <v>0</v>
      </c>
      <c r="H407" s="69">
        <v>0</v>
      </c>
      <c r="I407" s="69">
        <f t="shared" si="22"/>
        <v>0</v>
      </c>
      <c r="J407" s="68">
        <f t="shared" si="23"/>
        <v>0</v>
      </c>
      <c r="K407" s="262"/>
    </row>
    <row r="408" spans="1:11" s="48" customFormat="1" ht="15.75" customHeight="1" outlineLevel="2" x14ac:dyDescent="0.2">
      <c r="A408" s="114"/>
      <c r="B408" s="117"/>
      <c r="C408" s="113" t="s">
        <v>892</v>
      </c>
      <c r="D408" s="112" t="s">
        <v>190</v>
      </c>
      <c r="E408" s="111">
        <v>1</v>
      </c>
      <c r="F408" s="69">
        <v>0</v>
      </c>
      <c r="G408" s="69">
        <f t="shared" si="21"/>
        <v>0</v>
      </c>
      <c r="H408" s="69">
        <v>0</v>
      </c>
      <c r="I408" s="69">
        <f t="shared" si="22"/>
        <v>0</v>
      </c>
      <c r="J408" s="68">
        <f t="shared" si="23"/>
        <v>0</v>
      </c>
      <c r="K408" s="262"/>
    </row>
    <row r="409" spans="1:11" s="48" customFormat="1" ht="15.75" customHeight="1" outlineLevel="2" x14ac:dyDescent="0.2">
      <c r="A409" s="114"/>
      <c r="B409" s="117"/>
      <c r="C409" s="113" t="s">
        <v>886</v>
      </c>
      <c r="D409" s="112" t="s">
        <v>190</v>
      </c>
      <c r="E409" s="111">
        <v>1</v>
      </c>
      <c r="F409" s="69">
        <v>0</v>
      </c>
      <c r="G409" s="69">
        <f t="shared" si="21"/>
        <v>0</v>
      </c>
      <c r="H409" s="69">
        <v>0</v>
      </c>
      <c r="I409" s="69">
        <f t="shared" si="22"/>
        <v>0</v>
      </c>
      <c r="J409" s="68">
        <f t="shared" si="23"/>
        <v>0</v>
      </c>
      <c r="K409" s="262"/>
    </row>
    <row r="410" spans="1:11" s="48" customFormat="1" ht="15.75" customHeight="1" outlineLevel="2" x14ac:dyDescent="0.2">
      <c r="A410" s="114"/>
      <c r="B410" s="117"/>
      <c r="C410" s="113" t="s">
        <v>881</v>
      </c>
      <c r="D410" s="112" t="s">
        <v>190</v>
      </c>
      <c r="E410" s="111">
        <v>1</v>
      </c>
      <c r="F410" s="69">
        <v>0</v>
      </c>
      <c r="G410" s="69">
        <f t="shared" si="21"/>
        <v>0</v>
      </c>
      <c r="H410" s="69">
        <v>0</v>
      </c>
      <c r="I410" s="69">
        <f t="shared" si="22"/>
        <v>0</v>
      </c>
      <c r="J410" s="68">
        <f t="shared" si="23"/>
        <v>0</v>
      </c>
      <c r="K410" s="262"/>
    </row>
    <row r="411" spans="1:11" s="48" customFormat="1" ht="15.75" customHeight="1" outlineLevel="2" x14ac:dyDescent="0.2">
      <c r="A411" s="114"/>
      <c r="B411" s="117"/>
      <c r="C411" s="159"/>
      <c r="D411" s="158"/>
      <c r="E411" s="157"/>
      <c r="F411" s="69">
        <v>0</v>
      </c>
      <c r="G411" s="69">
        <f t="shared" si="21"/>
        <v>0</v>
      </c>
      <c r="H411" s="69">
        <v>0</v>
      </c>
      <c r="I411" s="69">
        <f t="shared" si="22"/>
        <v>0</v>
      </c>
      <c r="J411" s="68">
        <f t="shared" si="23"/>
        <v>0</v>
      </c>
      <c r="K411" s="262"/>
    </row>
    <row r="412" spans="1:11" s="48" customFormat="1" ht="15.75" customHeight="1" outlineLevel="2" x14ac:dyDescent="0.2">
      <c r="A412" s="114"/>
      <c r="B412" s="117"/>
      <c r="C412" s="156" t="s">
        <v>866</v>
      </c>
      <c r="D412" s="112"/>
      <c r="E412" s="111"/>
      <c r="F412" s="69">
        <v>0</v>
      </c>
      <c r="G412" s="69">
        <f t="shared" si="21"/>
        <v>0</v>
      </c>
      <c r="H412" s="69">
        <v>0</v>
      </c>
      <c r="I412" s="69">
        <f t="shared" si="22"/>
        <v>0</v>
      </c>
      <c r="J412" s="68">
        <f t="shared" si="23"/>
        <v>0</v>
      </c>
      <c r="K412" s="262"/>
    </row>
    <row r="413" spans="1:11" s="48" customFormat="1" ht="15.75" customHeight="1" outlineLevel="2" x14ac:dyDescent="0.2">
      <c r="A413" s="114"/>
      <c r="B413" s="117"/>
      <c r="C413" s="113" t="s">
        <v>891</v>
      </c>
      <c r="D413" s="112" t="s">
        <v>190</v>
      </c>
      <c r="E413" s="111">
        <v>1</v>
      </c>
      <c r="F413" s="69">
        <v>0</v>
      </c>
      <c r="G413" s="69">
        <f t="shared" si="21"/>
        <v>0</v>
      </c>
      <c r="H413" s="69">
        <v>0</v>
      </c>
      <c r="I413" s="69">
        <f t="shared" si="22"/>
        <v>0</v>
      </c>
      <c r="J413" s="68">
        <f t="shared" si="23"/>
        <v>0</v>
      </c>
      <c r="K413" s="262"/>
    </row>
    <row r="414" spans="1:11" s="48" customFormat="1" ht="15.75" customHeight="1" outlineLevel="2" x14ac:dyDescent="0.2">
      <c r="A414" s="114"/>
      <c r="B414" s="117"/>
      <c r="C414" s="113" t="s">
        <v>886</v>
      </c>
      <c r="D414" s="112" t="s">
        <v>190</v>
      </c>
      <c r="E414" s="111">
        <v>1</v>
      </c>
      <c r="F414" s="69">
        <v>0</v>
      </c>
      <c r="G414" s="69">
        <f t="shared" si="21"/>
        <v>0</v>
      </c>
      <c r="H414" s="69">
        <v>0</v>
      </c>
      <c r="I414" s="69">
        <f t="shared" si="22"/>
        <v>0</v>
      </c>
      <c r="J414" s="68">
        <f t="shared" si="23"/>
        <v>0</v>
      </c>
      <c r="K414" s="262"/>
    </row>
    <row r="415" spans="1:11" s="48" customFormat="1" ht="15.75" customHeight="1" outlineLevel="2" x14ac:dyDescent="0.2">
      <c r="A415" s="114"/>
      <c r="B415" s="117"/>
      <c r="C415" s="113" t="s">
        <v>881</v>
      </c>
      <c r="D415" s="112" t="s">
        <v>190</v>
      </c>
      <c r="E415" s="111">
        <v>1</v>
      </c>
      <c r="F415" s="69">
        <v>0</v>
      </c>
      <c r="G415" s="69">
        <f t="shared" si="21"/>
        <v>0</v>
      </c>
      <c r="H415" s="69">
        <v>0</v>
      </c>
      <c r="I415" s="69">
        <f t="shared" si="22"/>
        <v>0</v>
      </c>
      <c r="J415" s="68">
        <f t="shared" si="23"/>
        <v>0</v>
      </c>
      <c r="K415" s="262"/>
    </row>
    <row r="416" spans="1:11" s="48" customFormat="1" ht="15.75" customHeight="1" outlineLevel="2" x14ac:dyDescent="0.2">
      <c r="A416" s="114"/>
      <c r="B416" s="117"/>
      <c r="C416" s="156" t="s">
        <v>865</v>
      </c>
      <c r="D416" s="112"/>
      <c r="E416" s="111"/>
      <c r="F416" s="69">
        <v>0</v>
      </c>
      <c r="G416" s="69">
        <f t="shared" si="21"/>
        <v>0</v>
      </c>
      <c r="H416" s="69">
        <v>0</v>
      </c>
      <c r="I416" s="69">
        <f t="shared" si="22"/>
        <v>0</v>
      </c>
      <c r="J416" s="68">
        <f t="shared" si="23"/>
        <v>0</v>
      </c>
      <c r="K416" s="262"/>
    </row>
    <row r="417" spans="1:11" s="48" customFormat="1" ht="15.75" customHeight="1" outlineLevel="2" x14ac:dyDescent="0.2">
      <c r="A417" s="114"/>
      <c r="B417" s="117"/>
      <c r="C417" s="113" t="s">
        <v>890</v>
      </c>
      <c r="D417" s="112" t="s">
        <v>190</v>
      </c>
      <c r="E417" s="111">
        <v>1</v>
      </c>
      <c r="F417" s="69">
        <v>0</v>
      </c>
      <c r="G417" s="69">
        <f t="shared" si="21"/>
        <v>0</v>
      </c>
      <c r="H417" s="69">
        <v>0</v>
      </c>
      <c r="I417" s="69">
        <f t="shared" si="22"/>
        <v>0</v>
      </c>
      <c r="J417" s="68">
        <f t="shared" si="23"/>
        <v>0</v>
      </c>
      <c r="K417" s="262"/>
    </row>
    <row r="418" spans="1:11" s="48" customFormat="1" ht="15.75" customHeight="1" outlineLevel="2" x14ac:dyDescent="0.2">
      <c r="A418" s="114"/>
      <c r="B418" s="117"/>
      <c r="C418" s="113" t="s">
        <v>886</v>
      </c>
      <c r="D418" s="112" t="s">
        <v>190</v>
      </c>
      <c r="E418" s="111">
        <v>1</v>
      </c>
      <c r="F418" s="69">
        <v>0</v>
      </c>
      <c r="G418" s="69">
        <f t="shared" si="21"/>
        <v>0</v>
      </c>
      <c r="H418" s="69">
        <v>0</v>
      </c>
      <c r="I418" s="69">
        <f t="shared" si="22"/>
        <v>0</v>
      </c>
      <c r="J418" s="68">
        <f t="shared" si="23"/>
        <v>0</v>
      </c>
      <c r="K418" s="262"/>
    </row>
    <row r="419" spans="1:11" s="48" customFormat="1" ht="15.75" customHeight="1" outlineLevel="2" x14ac:dyDescent="0.2">
      <c r="A419" s="114"/>
      <c r="B419" s="117"/>
      <c r="C419" s="113" t="s">
        <v>881</v>
      </c>
      <c r="D419" s="112" t="s">
        <v>190</v>
      </c>
      <c r="E419" s="111">
        <v>1</v>
      </c>
      <c r="F419" s="69">
        <v>0</v>
      </c>
      <c r="G419" s="69">
        <f t="shared" si="21"/>
        <v>0</v>
      </c>
      <c r="H419" s="69">
        <v>0</v>
      </c>
      <c r="I419" s="69">
        <f t="shared" si="22"/>
        <v>0</v>
      </c>
      <c r="J419" s="68">
        <f t="shared" si="23"/>
        <v>0</v>
      </c>
      <c r="K419" s="262"/>
    </row>
    <row r="420" spans="1:11" s="48" customFormat="1" ht="15.75" customHeight="1" outlineLevel="2" x14ac:dyDescent="0.2">
      <c r="A420" s="114"/>
      <c r="B420" s="117"/>
      <c r="C420" s="156" t="s">
        <v>864</v>
      </c>
      <c r="D420" s="112"/>
      <c r="E420" s="111"/>
      <c r="F420" s="69">
        <v>0</v>
      </c>
      <c r="G420" s="69">
        <f t="shared" si="21"/>
        <v>0</v>
      </c>
      <c r="H420" s="69">
        <v>0</v>
      </c>
      <c r="I420" s="69">
        <f t="shared" si="22"/>
        <v>0</v>
      </c>
      <c r="J420" s="68">
        <f t="shared" si="23"/>
        <v>0</v>
      </c>
      <c r="K420" s="262"/>
    </row>
    <row r="421" spans="1:11" s="48" customFormat="1" ht="15.75" customHeight="1" outlineLevel="2" x14ac:dyDescent="0.2">
      <c r="A421" s="114"/>
      <c r="B421" s="117"/>
      <c r="C421" s="113" t="s">
        <v>889</v>
      </c>
      <c r="D421" s="112" t="s">
        <v>190</v>
      </c>
      <c r="E421" s="111">
        <v>1</v>
      </c>
      <c r="F421" s="69">
        <v>0</v>
      </c>
      <c r="G421" s="69">
        <f t="shared" si="21"/>
        <v>0</v>
      </c>
      <c r="H421" s="69">
        <v>0</v>
      </c>
      <c r="I421" s="69">
        <f t="shared" si="22"/>
        <v>0</v>
      </c>
      <c r="J421" s="68">
        <f t="shared" si="23"/>
        <v>0</v>
      </c>
      <c r="K421" s="262"/>
    </row>
    <row r="422" spans="1:11" s="48" customFormat="1" ht="15.75" customHeight="1" outlineLevel="2" x14ac:dyDescent="0.2">
      <c r="A422" s="114"/>
      <c r="B422" s="117"/>
      <c r="C422" s="113" t="s">
        <v>886</v>
      </c>
      <c r="D422" s="112" t="s">
        <v>190</v>
      </c>
      <c r="E422" s="111">
        <v>1</v>
      </c>
      <c r="F422" s="69">
        <v>0</v>
      </c>
      <c r="G422" s="69">
        <f t="shared" si="21"/>
        <v>0</v>
      </c>
      <c r="H422" s="69">
        <v>0</v>
      </c>
      <c r="I422" s="69">
        <f t="shared" si="22"/>
        <v>0</v>
      </c>
      <c r="J422" s="68">
        <f t="shared" si="23"/>
        <v>0</v>
      </c>
      <c r="K422" s="262"/>
    </row>
    <row r="423" spans="1:11" s="48" customFormat="1" ht="15.75" customHeight="1" outlineLevel="2" x14ac:dyDescent="0.2">
      <c r="A423" s="114"/>
      <c r="B423" s="117"/>
      <c r="C423" s="113" t="s">
        <v>881</v>
      </c>
      <c r="D423" s="112" t="s">
        <v>190</v>
      </c>
      <c r="E423" s="111">
        <v>1</v>
      </c>
      <c r="F423" s="69">
        <v>0</v>
      </c>
      <c r="G423" s="69">
        <f t="shared" si="21"/>
        <v>0</v>
      </c>
      <c r="H423" s="69">
        <v>0</v>
      </c>
      <c r="I423" s="69">
        <f t="shared" si="22"/>
        <v>0</v>
      </c>
      <c r="J423" s="68">
        <f t="shared" si="23"/>
        <v>0</v>
      </c>
      <c r="K423" s="262"/>
    </row>
    <row r="424" spans="1:11" s="48" customFormat="1" ht="15.75" customHeight="1" outlineLevel="2" x14ac:dyDescent="0.2">
      <c r="A424" s="114"/>
      <c r="B424" s="117"/>
      <c r="C424" s="156" t="s">
        <v>833</v>
      </c>
      <c r="D424" s="112"/>
      <c r="E424" s="111"/>
      <c r="F424" s="69">
        <v>0</v>
      </c>
      <c r="G424" s="69">
        <f t="shared" si="21"/>
        <v>0</v>
      </c>
      <c r="H424" s="69">
        <v>0</v>
      </c>
      <c r="I424" s="69">
        <f t="shared" si="22"/>
        <v>0</v>
      </c>
      <c r="J424" s="68">
        <f t="shared" si="23"/>
        <v>0</v>
      </c>
      <c r="K424" s="262"/>
    </row>
    <row r="425" spans="1:11" s="48" customFormat="1" ht="15.75" customHeight="1" outlineLevel="2" x14ac:dyDescent="0.2">
      <c r="A425" s="114"/>
      <c r="B425" s="117"/>
      <c r="C425" s="113" t="s">
        <v>888</v>
      </c>
      <c r="D425" s="112" t="s">
        <v>190</v>
      </c>
      <c r="E425" s="111">
        <v>1</v>
      </c>
      <c r="F425" s="69">
        <v>0</v>
      </c>
      <c r="G425" s="69">
        <f t="shared" si="21"/>
        <v>0</v>
      </c>
      <c r="H425" s="69">
        <v>0</v>
      </c>
      <c r="I425" s="69">
        <f t="shared" si="22"/>
        <v>0</v>
      </c>
      <c r="J425" s="68">
        <f t="shared" si="23"/>
        <v>0</v>
      </c>
      <c r="K425" s="262"/>
    </row>
    <row r="426" spans="1:11" s="48" customFormat="1" ht="15.75" customHeight="1" outlineLevel="2" x14ac:dyDescent="0.2">
      <c r="A426" s="114"/>
      <c r="B426" s="117"/>
      <c r="C426" s="113" t="s">
        <v>886</v>
      </c>
      <c r="D426" s="112" t="s">
        <v>190</v>
      </c>
      <c r="E426" s="111">
        <v>1</v>
      </c>
      <c r="F426" s="69">
        <v>0</v>
      </c>
      <c r="G426" s="69">
        <f t="shared" si="21"/>
        <v>0</v>
      </c>
      <c r="H426" s="69">
        <v>0</v>
      </c>
      <c r="I426" s="69">
        <f t="shared" si="22"/>
        <v>0</v>
      </c>
      <c r="J426" s="68">
        <f t="shared" si="23"/>
        <v>0</v>
      </c>
      <c r="K426" s="262"/>
    </row>
    <row r="427" spans="1:11" s="48" customFormat="1" ht="15.75" customHeight="1" outlineLevel="2" x14ac:dyDescent="0.2">
      <c r="A427" s="114"/>
      <c r="B427" s="117"/>
      <c r="C427" s="113" t="s">
        <v>881</v>
      </c>
      <c r="D427" s="112" t="s">
        <v>190</v>
      </c>
      <c r="E427" s="111">
        <v>1</v>
      </c>
      <c r="F427" s="69">
        <v>0</v>
      </c>
      <c r="G427" s="69">
        <f t="shared" si="21"/>
        <v>0</v>
      </c>
      <c r="H427" s="69">
        <v>0</v>
      </c>
      <c r="I427" s="69">
        <f t="shared" si="22"/>
        <v>0</v>
      </c>
      <c r="J427" s="68">
        <f t="shared" si="23"/>
        <v>0</v>
      </c>
      <c r="K427" s="262"/>
    </row>
    <row r="428" spans="1:11" s="48" customFormat="1" ht="15.75" customHeight="1" outlineLevel="2" x14ac:dyDescent="0.2">
      <c r="A428" s="114"/>
      <c r="B428" s="117"/>
      <c r="C428" s="113" t="s">
        <v>881</v>
      </c>
      <c r="D428" s="112" t="s">
        <v>190</v>
      </c>
      <c r="E428" s="111">
        <v>1</v>
      </c>
      <c r="F428" s="69">
        <v>0</v>
      </c>
      <c r="G428" s="69">
        <f t="shared" si="21"/>
        <v>0</v>
      </c>
      <c r="H428" s="69">
        <v>0</v>
      </c>
      <c r="I428" s="69">
        <f t="shared" si="22"/>
        <v>0</v>
      </c>
      <c r="J428" s="68">
        <f t="shared" si="23"/>
        <v>0</v>
      </c>
      <c r="K428" s="262"/>
    </row>
    <row r="429" spans="1:11" s="48" customFormat="1" ht="15.75" customHeight="1" outlineLevel="2" x14ac:dyDescent="0.2">
      <c r="A429" s="114"/>
      <c r="B429" s="117"/>
      <c r="C429" s="156" t="s">
        <v>887</v>
      </c>
      <c r="D429" s="112"/>
      <c r="E429" s="111"/>
      <c r="F429" s="69">
        <v>0</v>
      </c>
      <c r="G429" s="69">
        <f t="shared" si="21"/>
        <v>0</v>
      </c>
      <c r="H429" s="69">
        <v>0</v>
      </c>
      <c r="I429" s="69">
        <f t="shared" si="22"/>
        <v>0</v>
      </c>
      <c r="J429" s="68">
        <f t="shared" si="23"/>
        <v>0</v>
      </c>
      <c r="K429" s="262"/>
    </row>
    <row r="430" spans="1:11" s="48" customFormat="1" ht="15.75" customHeight="1" outlineLevel="2" x14ac:dyDescent="0.2">
      <c r="A430" s="114"/>
      <c r="B430" s="117"/>
      <c r="C430" s="113" t="s">
        <v>884</v>
      </c>
      <c r="D430" s="112" t="s">
        <v>190</v>
      </c>
      <c r="E430" s="111">
        <v>2</v>
      </c>
      <c r="F430" s="69">
        <v>0</v>
      </c>
      <c r="G430" s="69">
        <f t="shared" si="21"/>
        <v>0</v>
      </c>
      <c r="H430" s="69">
        <v>0</v>
      </c>
      <c r="I430" s="69">
        <f t="shared" si="22"/>
        <v>0</v>
      </c>
      <c r="J430" s="68">
        <f t="shared" si="23"/>
        <v>0</v>
      </c>
      <c r="K430" s="262"/>
    </row>
    <row r="431" spans="1:11" s="48" customFormat="1" ht="15.75" customHeight="1" outlineLevel="2" x14ac:dyDescent="0.2">
      <c r="A431" s="114"/>
      <c r="B431" s="117"/>
      <c r="C431" s="113" t="s">
        <v>883</v>
      </c>
      <c r="D431" s="112" t="s">
        <v>190</v>
      </c>
      <c r="E431" s="111">
        <v>2</v>
      </c>
      <c r="F431" s="69">
        <v>0</v>
      </c>
      <c r="G431" s="69">
        <f t="shared" si="21"/>
        <v>0</v>
      </c>
      <c r="H431" s="69">
        <v>0</v>
      </c>
      <c r="I431" s="69">
        <f t="shared" si="22"/>
        <v>0</v>
      </c>
      <c r="J431" s="68">
        <f t="shared" si="23"/>
        <v>0</v>
      </c>
      <c r="K431" s="262"/>
    </row>
    <row r="432" spans="1:11" s="48" customFormat="1" ht="15.75" customHeight="1" outlineLevel="2" x14ac:dyDescent="0.2">
      <c r="A432" s="114"/>
      <c r="B432" s="117"/>
      <c r="C432" s="113" t="s">
        <v>886</v>
      </c>
      <c r="D432" s="112" t="s">
        <v>190</v>
      </c>
      <c r="E432" s="111">
        <v>2</v>
      </c>
      <c r="F432" s="69">
        <v>0</v>
      </c>
      <c r="G432" s="69">
        <f t="shared" si="21"/>
        <v>0</v>
      </c>
      <c r="H432" s="69">
        <v>0</v>
      </c>
      <c r="I432" s="69">
        <f t="shared" si="22"/>
        <v>0</v>
      </c>
      <c r="J432" s="68">
        <f t="shared" si="23"/>
        <v>0</v>
      </c>
      <c r="K432" s="262"/>
    </row>
    <row r="433" spans="1:11" s="48" customFormat="1" ht="15.75" customHeight="1" outlineLevel="2" x14ac:dyDescent="0.2">
      <c r="A433" s="114"/>
      <c r="B433" s="117"/>
      <c r="C433" s="113" t="s">
        <v>881</v>
      </c>
      <c r="D433" s="112" t="s">
        <v>190</v>
      </c>
      <c r="E433" s="111">
        <v>2</v>
      </c>
      <c r="F433" s="69">
        <v>0</v>
      </c>
      <c r="G433" s="69">
        <f t="shared" si="21"/>
        <v>0</v>
      </c>
      <c r="H433" s="69">
        <v>0</v>
      </c>
      <c r="I433" s="69">
        <f t="shared" si="22"/>
        <v>0</v>
      </c>
      <c r="J433" s="68">
        <f t="shared" si="23"/>
        <v>0</v>
      </c>
      <c r="K433" s="262"/>
    </row>
    <row r="434" spans="1:11" s="48" customFormat="1" ht="15.75" customHeight="1" outlineLevel="2" x14ac:dyDescent="0.2">
      <c r="A434" s="114"/>
      <c r="B434" s="117"/>
      <c r="C434" s="156" t="s">
        <v>885</v>
      </c>
      <c r="D434" s="112"/>
      <c r="E434" s="111"/>
      <c r="F434" s="69">
        <v>0</v>
      </c>
      <c r="G434" s="69">
        <f t="shared" si="21"/>
        <v>0</v>
      </c>
      <c r="H434" s="69">
        <v>0</v>
      </c>
      <c r="I434" s="69">
        <f t="shared" si="22"/>
        <v>0</v>
      </c>
      <c r="J434" s="68">
        <f t="shared" si="23"/>
        <v>0</v>
      </c>
      <c r="K434" s="262"/>
    </row>
    <row r="435" spans="1:11" s="48" customFormat="1" ht="15.75" customHeight="1" outlineLevel="2" x14ac:dyDescent="0.2">
      <c r="A435" s="114"/>
      <c r="B435" s="117"/>
      <c r="C435" s="113" t="s">
        <v>884</v>
      </c>
      <c r="D435" s="112" t="s">
        <v>190</v>
      </c>
      <c r="E435" s="111">
        <v>2</v>
      </c>
      <c r="F435" s="69">
        <v>0</v>
      </c>
      <c r="G435" s="69">
        <f t="shared" si="21"/>
        <v>0</v>
      </c>
      <c r="H435" s="69">
        <v>0</v>
      </c>
      <c r="I435" s="69">
        <f t="shared" si="22"/>
        <v>0</v>
      </c>
      <c r="J435" s="68">
        <f t="shared" si="23"/>
        <v>0</v>
      </c>
      <c r="K435" s="262"/>
    </row>
    <row r="436" spans="1:11" s="48" customFormat="1" ht="15.75" customHeight="1" outlineLevel="2" x14ac:dyDescent="0.2">
      <c r="A436" s="114"/>
      <c r="B436" s="117"/>
      <c r="C436" s="113" t="s">
        <v>883</v>
      </c>
      <c r="D436" s="112" t="s">
        <v>190</v>
      </c>
      <c r="E436" s="111">
        <v>2</v>
      </c>
      <c r="F436" s="69">
        <v>0</v>
      </c>
      <c r="G436" s="69">
        <f t="shared" si="21"/>
        <v>0</v>
      </c>
      <c r="H436" s="69">
        <v>0</v>
      </c>
      <c r="I436" s="69">
        <f t="shared" si="22"/>
        <v>0</v>
      </c>
      <c r="J436" s="68">
        <f t="shared" si="23"/>
        <v>0</v>
      </c>
      <c r="K436" s="262"/>
    </row>
    <row r="437" spans="1:11" s="48" customFormat="1" ht="15.75" customHeight="1" outlineLevel="2" x14ac:dyDescent="0.2">
      <c r="A437" s="114"/>
      <c r="B437" s="117"/>
      <c r="C437" s="113" t="s">
        <v>882</v>
      </c>
      <c r="D437" s="112" t="s">
        <v>190</v>
      </c>
      <c r="E437" s="111">
        <v>2</v>
      </c>
      <c r="F437" s="69">
        <v>0</v>
      </c>
      <c r="G437" s="69">
        <f t="shared" si="21"/>
        <v>0</v>
      </c>
      <c r="H437" s="69">
        <v>0</v>
      </c>
      <c r="I437" s="69">
        <f t="shared" si="22"/>
        <v>0</v>
      </c>
      <c r="J437" s="68">
        <f t="shared" si="23"/>
        <v>0</v>
      </c>
      <c r="K437" s="262"/>
    </row>
    <row r="438" spans="1:11" s="48" customFormat="1" ht="15.75" customHeight="1" outlineLevel="2" x14ac:dyDescent="0.2">
      <c r="A438" s="114"/>
      <c r="B438" s="117"/>
      <c r="C438" s="113" t="s">
        <v>881</v>
      </c>
      <c r="D438" s="112" t="s">
        <v>190</v>
      </c>
      <c r="E438" s="111">
        <v>2</v>
      </c>
      <c r="F438" s="69">
        <v>0</v>
      </c>
      <c r="G438" s="69">
        <f t="shared" si="21"/>
        <v>0</v>
      </c>
      <c r="H438" s="69">
        <v>0</v>
      </c>
      <c r="I438" s="69">
        <f t="shared" si="22"/>
        <v>0</v>
      </c>
      <c r="J438" s="68">
        <f t="shared" si="23"/>
        <v>0</v>
      </c>
      <c r="K438" s="262"/>
    </row>
    <row r="439" spans="1:11" s="48" customFormat="1" ht="15.75" customHeight="1" outlineLevel="2" x14ac:dyDescent="0.2">
      <c r="A439" s="114"/>
      <c r="B439" s="117"/>
      <c r="C439" s="113"/>
      <c r="D439" s="112"/>
      <c r="E439" s="111"/>
      <c r="F439" s="69">
        <v>0</v>
      </c>
      <c r="G439" s="69">
        <f t="shared" si="21"/>
        <v>0</v>
      </c>
      <c r="H439" s="69">
        <v>0</v>
      </c>
      <c r="I439" s="69">
        <f t="shared" si="22"/>
        <v>0</v>
      </c>
      <c r="J439" s="68">
        <f t="shared" si="23"/>
        <v>0</v>
      </c>
      <c r="K439" s="262"/>
    </row>
    <row r="440" spans="1:11" s="48" customFormat="1" ht="15.75" customHeight="1" outlineLevel="1" x14ac:dyDescent="0.2">
      <c r="A440" s="103">
        <v>22</v>
      </c>
      <c r="B440" s="102"/>
      <c r="C440" s="101" t="s">
        <v>880</v>
      </c>
      <c r="D440" s="100" t="s">
        <v>190</v>
      </c>
      <c r="E440" s="98">
        <v>86</v>
      </c>
      <c r="F440" s="98">
        <v>4332.5980348837211</v>
      </c>
      <c r="G440" s="98">
        <f t="shared" si="21"/>
        <v>372603.43100000004</v>
      </c>
      <c r="H440" s="98">
        <v>10463.972093023256</v>
      </c>
      <c r="I440" s="98">
        <f t="shared" si="22"/>
        <v>899901.6</v>
      </c>
      <c r="J440" s="98">
        <f t="shared" si="23"/>
        <v>1272505.031</v>
      </c>
      <c r="K440" s="262"/>
    </row>
    <row r="441" spans="1:11" s="48" customFormat="1" ht="15.75" outlineLevel="1" x14ac:dyDescent="0.2">
      <c r="A441" s="103">
        <v>23</v>
      </c>
      <c r="B441" s="102"/>
      <c r="C441" s="101" t="s">
        <v>416</v>
      </c>
      <c r="D441" s="100" t="s">
        <v>181</v>
      </c>
      <c r="E441" s="98">
        <v>2907.8999999999996</v>
      </c>
      <c r="F441" s="98">
        <v>2655.5948880635515</v>
      </c>
      <c r="G441" s="98">
        <f t="shared" si="21"/>
        <v>7722204.375</v>
      </c>
      <c r="H441" s="98">
        <v>1958</v>
      </c>
      <c r="I441" s="98">
        <f t="shared" si="22"/>
        <v>5693668.1999999993</v>
      </c>
      <c r="J441" s="98">
        <f t="shared" si="23"/>
        <v>13415872.574999999</v>
      </c>
      <c r="K441" s="262"/>
    </row>
    <row r="442" spans="1:11" s="48" customFormat="1" ht="15.75" customHeight="1" outlineLevel="1" x14ac:dyDescent="0.2">
      <c r="A442" s="103">
        <v>24</v>
      </c>
      <c r="B442" s="102"/>
      <c r="C442" s="101" t="s">
        <v>879</v>
      </c>
      <c r="D442" s="100" t="s">
        <v>190</v>
      </c>
      <c r="E442" s="98">
        <v>8</v>
      </c>
      <c r="F442" s="98">
        <v>11973.056124999999</v>
      </c>
      <c r="G442" s="98">
        <f t="shared" si="21"/>
        <v>95784.448999999993</v>
      </c>
      <c r="H442" s="98">
        <v>32008.274999999998</v>
      </c>
      <c r="I442" s="98">
        <f t="shared" si="22"/>
        <v>256066.19999999998</v>
      </c>
      <c r="J442" s="98">
        <f t="shared" si="23"/>
        <v>351850.64899999998</v>
      </c>
      <c r="K442" s="262"/>
    </row>
    <row r="443" spans="1:11" s="48" customFormat="1" ht="15.75" customHeight="1" outlineLevel="2" x14ac:dyDescent="0.2">
      <c r="A443" s="114"/>
      <c r="B443" s="117"/>
      <c r="C443" s="156"/>
      <c r="D443" s="112"/>
      <c r="E443" s="111"/>
      <c r="F443" s="69">
        <v>0</v>
      </c>
      <c r="G443" s="69">
        <f t="shared" si="21"/>
        <v>0</v>
      </c>
      <c r="H443" s="69">
        <v>0</v>
      </c>
      <c r="I443" s="69">
        <f t="shared" si="22"/>
        <v>0</v>
      </c>
      <c r="J443" s="68">
        <f t="shared" si="23"/>
        <v>0</v>
      </c>
      <c r="K443" s="262"/>
    </row>
    <row r="444" spans="1:11" s="48" customFormat="1" ht="15.75" customHeight="1" outlineLevel="2" x14ac:dyDescent="0.2">
      <c r="A444" s="114"/>
      <c r="B444" s="117"/>
      <c r="C444" s="156" t="s">
        <v>878</v>
      </c>
      <c r="D444" s="112"/>
      <c r="E444" s="111"/>
      <c r="F444" s="69">
        <v>0</v>
      </c>
      <c r="G444" s="69">
        <f t="shared" si="21"/>
        <v>0</v>
      </c>
      <c r="H444" s="69">
        <v>0</v>
      </c>
      <c r="I444" s="69">
        <f t="shared" si="22"/>
        <v>0</v>
      </c>
      <c r="J444" s="68">
        <f t="shared" si="23"/>
        <v>0</v>
      </c>
      <c r="K444" s="262"/>
    </row>
    <row r="445" spans="1:11" s="48" customFormat="1" ht="15.75" customHeight="1" outlineLevel="2" x14ac:dyDescent="0.2">
      <c r="A445" s="114"/>
      <c r="B445" s="117"/>
      <c r="C445" s="156" t="s">
        <v>877</v>
      </c>
      <c r="D445" s="112"/>
      <c r="E445" s="111"/>
      <c r="F445" s="69">
        <v>0</v>
      </c>
      <c r="G445" s="69">
        <f t="shared" si="21"/>
        <v>0</v>
      </c>
      <c r="H445" s="69">
        <v>0</v>
      </c>
      <c r="I445" s="69">
        <f t="shared" si="22"/>
        <v>0</v>
      </c>
      <c r="J445" s="68">
        <f t="shared" si="23"/>
        <v>0</v>
      </c>
      <c r="K445" s="262"/>
    </row>
    <row r="446" spans="1:11" s="48" customFormat="1" ht="15.75" customHeight="1" outlineLevel="2" x14ac:dyDescent="0.2">
      <c r="A446" s="114"/>
      <c r="B446" s="117"/>
      <c r="C446" s="113" t="s">
        <v>875</v>
      </c>
      <c r="D446" s="112" t="s">
        <v>190</v>
      </c>
      <c r="E446" s="111">
        <v>1</v>
      </c>
      <c r="F446" s="69">
        <v>0</v>
      </c>
      <c r="G446" s="69">
        <f t="shared" si="21"/>
        <v>0</v>
      </c>
      <c r="H446" s="69">
        <v>0</v>
      </c>
      <c r="I446" s="69">
        <f t="shared" si="22"/>
        <v>0</v>
      </c>
      <c r="J446" s="68">
        <f t="shared" si="23"/>
        <v>0</v>
      </c>
      <c r="K446" s="262"/>
    </row>
    <row r="447" spans="1:11" s="48" customFormat="1" ht="15.75" customHeight="1" outlineLevel="2" x14ac:dyDescent="0.2">
      <c r="A447" s="114"/>
      <c r="B447" s="117"/>
      <c r="C447" s="113" t="s">
        <v>874</v>
      </c>
      <c r="D447" s="112" t="s">
        <v>190</v>
      </c>
      <c r="E447" s="111">
        <v>1</v>
      </c>
      <c r="F447" s="69">
        <v>0</v>
      </c>
      <c r="G447" s="69">
        <f t="shared" si="21"/>
        <v>0</v>
      </c>
      <c r="H447" s="69">
        <v>0</v>
      </c>
      <c r="I447" s="69">
        <f t="shared" si="22"/>
        <v>0</v>
      </c>
      <c r="J447" s="68">
        <f t="shared" si="23"/>
        <v>0</v>
      </c>
      <c r="K447" s="262"/>
    </row>
    <row r="448" spans="1:11" s="48" customFormat="1" ht="15.75" customHeight="1" outlineLevel="2" x14ac:dyDescent="0.2">
      <c r="A448" s="114"/>
      <c r="B448" s="117"/>
      <c r="C448" s="113" t="s">
        <v>873</v>
      </c>
      <c r="D448" s="112" t="s">
        <v>190</v>
      </c>
      <c r="E448" s="111">
        <v>1</v>
      </c>
      <c r="F448" s="69">
        <v>0</v>
      </c>
      <c r="G448" s="69">
        <f t="shared" si="21"/>
        <v>0</v>
      </c>
      <c r="H448" s="69">
        <v>0</v>
      </c>
      <c r="I448" s="69">
        <f t="shared" si="22"/>
        <v>0</v>
      </c>
      <c r="J448" s="68">
        <f t="shared" si="23"/>
        <v>0</v>
      </c>
      <c r="K448" s="262"/>
    </row>
    <row r="449" spans="1:11" s="48" customFormat="1" ht="15.75" customHeight="1" outlineLevel="2" x14ac:dyDescent="0.2">
      <c r="A449" s="114"/>
      <c r="B449" s="117"/>
      <c r="C449" s="113" t="s">
        <v>861</v>
      </c>
      <c r="D449" s="112" t="s">
        <v>190</v>
      </c>
      <c r="E449" s="111">
        <v>12</v>
      </c>
      <c r="F449" s="69">
        <v>0</v>
      </c>
      <c r="G449" s="69">
        <f t="shared" si="21"/>
        <v>0</v>
      </c>
      <c r="H449" s="69">
        <v>0</v>
      </c>
      <c r="I449" s="69">
        <f t="shared" si="22"/>
        <v>0</v>
      </c>
      <c r="J449" s="68">
        <f t="shared" si="23"/>
        <v>0</v>
      </c>
      <c r="K449" s="262"/>
    </row>
    <row r="450" spans="1:11" s="48" customFormat="1" ht="15.75" customHeight="1" outlineLevel="2" x14ac:dyDescent="0.2">
      <c r="A450" s="114"/>
      <c r="B450" s="117"/>
      <c r="C450" s="113" t="s">
        <v>856</v>
      </c>
      <c r="D450" s="112" t="s">
        <v>190</v>
      </c>
      <c r="E450" s="111">
        <v>12</v>
      </c>
      <c r="F450" s="69">
        <v>0</v>
      </c>
      <c r="G450" s="69">
        <f t="shared" si="21"/>
        <v>0</v>
      </c>
      <c r="H450" s="69">
        <v>0</v>
      </c>
      <c r="I450" s="69">
        <f t="shared" si="22"/>
        <v>0</v>
      </c>
      <c r="J450" s="68">
        <f t="shared" si="23"/>
        <v>0</v>
      </c>
      <c r="K450" s="262"/>
    </row>
    <row r="451" spans="1:11" s="48" customFormat="1" ht="15.75" customHeight="1" outlineLevel="2" x14ac:dyDescent="0.2">
      <c r="A451" s="114"/>
      <c r="B451" s="117"/>
      <c r="C451" s="113" t="s">
        <v>812</v>
      </c>
      <c r="D451" s="112" t="s">
        <v>181</v>
      </c>
      <c r="E451" s="111">
        <v>117</v>
      </c>
      <c r="F451" s="69">
        <v>0</v>
      </c>
      <c r="G451" s="69">
        <f t="shared" si="21"/>
        <v>0</v>
      </c>
      <c r="H451" s="69">
        <v>0</v>
      </c>
      <c r="I451" s="69">
        <f t="shared" si="22"/>
        <v>0</v>
      </c>
      <c r="J451" s="68">
        <f t="shared" si="23"/>
        <v>0</v>
      </c>
      <c r="K451" s="262"/>
    </row>
    <row r="452" spans="1:11" s="48" customFormat="1" ht="15.75" customHeight="1" outlineLevel="2" x14ac:dyDescent="0.2">
      <c r="A452" s="114"/>
      <c r="B452" s="117"/>
      <c r="C452" s="113" t="s">
        <v>811</v>
      </c>
      <c r="D452" s="112" t="s">
        <v>305</v>
      </c>
      <c r="E452" s="111">
        <v>55</v>
      </c>
      <c r="F452" s="69">
        <v>0</v>
      </c>
      <c r="G452" s="69">
        <f t="shared" si="21"/>
        <v>0</v>
      </c>
      <c r="H452" s="69">
        <v>0</v>
      </c>
      <c r="I452" s="69">
        <f t="shared" si="22"/>
        <v>0</v>
      </c>
      <c r="J452" s="68">
        <f t="shared" si="23"/>
        <v>0</v>
      </c>
      <c r="K452" s="262"/>
    </row>
    <row r="453" spans="1:11" s="48" customFormat="1" ht="15.75" customHeight="1" outlineLevel="2" x14ac:dyDescent="0.2">
      <c r="A453" s="114"/>
      <c r="B453" s="117"/>
      <c r="C453" s="113" t="s">
        <v>842</v>
      </c>
      <c r="D453" s="112" t="s">
        <v>305</v>
      </c>
      <c r="E453" s="111">
        <v>13.3</v>
      </c>
      <c r="F453" s="69">
        <v>0</v>
      </c>
      <c r="G453" s="69">
        <f t="shared" si="21"/>
        <v>0</v>
      </c>
      <c r="H453" s="69">
        <v>0</v>
      </c>
      <c r="I453" s="69">
        <f t="shared" si="22"/>
        <v>0</v>
      </c>
      <c r="J453" s="68">
        <f t="shared" si="23"/>
        <v>0</v>
      </c>
      <c r="K453" s="262"/>
    </row>
    <row r="454" spans="1:11" s="48" customFormat="1" ht="15.75" customHeight="1" outlineLevel="2" x14ac:dyDescent="0.2">
      <c r="A454" s="114"/>
      <c r="B454" s="117"/>
      <c r="C454" s="113" t="s">
        <v>810</v>
      </c>
      <c r="D454" s="112" t="s">
        <v>181</v>
      </c>
      <c r="E454" s="111">
        <v>39.299999999999997</v>
      </c>
      <c r="F454" s="69">
        <v>0</v>
      </c>
      <c r="G454" s="69">
        <f t="shared" si="21"/>
        <v>0</v>
      </c>
      <c r="H454" s="69">
        <v>0</v>
      </c>
      <c r="I454" s="69">
        <f t="shared" si="22"/>
        <v>0</v>
      </c>
      <c r="J454" s="68">
        <f t="shared" si="23"/>
        <v>0</v>
      </c>
      <c r="K454" s="262"/>
    </row>
    <row r="455" spans="1:11" s="48" customFormat="1" ht="15.75" customHeight="1" outlineLevel="2" x14ac:dyDescent="0.2">
      <c r="A455" s="114"/>
      <c r="B455" s="117"/>
      <c r="C455" s="113" t="s">
        <v>840</v>
      </c>
      <c r="D455" s="112" t="s">
        <v>181</v>
      </c>
      <c r="E455" s="111">
        <v>139</v>
      </c>
      <c r="F455" s="69">
        <v>0</v>
      </c>
      <c r="G455" s="69">
        <f t="shared" si="21"/>
        <v>0</v>
      </c>
      <c r="H455" s="69">
        <v>0</v>
      </c>
      <c r="I455" s="69">
        <f t="shared" si="22"/>
        <v>0</v>
      </c>
      <c r="J455" s="68">
        <f t="shared" si="23"/>
        <v>0</v>
      </c>
      <c r="K455" s="262"/>
    </row>
    <row r="456" spans="1:11" s="48" customFormat="1" ht="15.75" customHeight="1" outlineLevel="2" x14ac:dyDescent="0.2">
      <c r="A456" s="114"/>
      <c r="B456" s="117"/>
      <c r="C456" s="113" t="s">
        <v>839</v>
      </c>
      <c r="D456" s="112" t="s">
        <v>305</v>
      </c>
      <c r="E456" s="111">
        <v>14</v>
      </c>
      <c r="F456" s="69">
        <v>0</v>
      </c>
      <c r="G456" s="69">
        <f t="shared" si="21"/>
        <v>0</v>
      </c>
      <c r="H456" s="69">
        <v>0</v>
      </c>
      <c r="I456" s="69">
        <f t="shared" si="22"/>
        <v>0</v>
      </c>
      <c r="J456" s="68">
        <f t="shared" si="23"/>
        <v>0</v>
      </c>
      <c r="K456" s="262"/>
    </row>
    <row r="457" spans="1:11" s="48" customFormat="1" ht="15.75" customHeight="1" outlineLevel="2" x14ac:dyDescent="0.2">
      <c r="A457" s="114"/>
      <c r="B457" s="117"/>
      <c r="C457" s="113" t="s">
        <v>872</v>
      </c>
      <c r="D457" s="112" t="s">
        <v>305</v>
      </c>
      <c r="E457" s="111">
        <v>12.3</v>
      </c>
      <c r="F457" s="69">
        <v>0</v>
      </c>
      <c r="G457" s="69">
        <f t="shared" si="21"/>
        <v>0</v>
      </c>
      <c r="H457" s="69">
        <v>0</v>
      </c>
      <c r="I457" s="69">
        <f t="shared" si="22"/>
        <v>0</v>
      </c>
      <c r="J457" s="68">
        <f t="shared" si="23"/>
        <v>0</v>
      </c>
      <c r="K457" s="262"/>
    </row>
    <row r="458" spans="1:11" s="48" customFormat="1" ht="15.75" customHeight="1" outlineLevel="2" x14ac:dyDescent="0.2">
      <c r="A458" s="114"/>
      <c r="B458" s="117"/>
      <c r="C458" s="113" t="s">
        <v>838</v>
      </c>
      <c r="D458" s="112" t="s">
        <v>305</v>
      </c>
      <c r="E458" s="111">
        <v>14.3</v>
      </c>
      <c r="F458" s="69">
        <v>0</v>
      </c>
      <c r="G458" s="69">
        <f t="shared" si="21"/>
        <v>0</v>
      </c>
      <c r="H458" s="69">
        <v>0</v>
      </c>
      <c r="I458" s="69">
        <f t="shared" si="22"/>
        <v>0</v>
      </c>
      <c r="J458" s="68">
        <f t="shared" si="23"/>
        <v>0</v>
      </c>
      <c r="K458" s="262"/>
    </row>
    <row r="459" spans="1:11" s="48" customFormat="1" ht="15.75" customHeight="1" outlineLevel="2" x14ac:dyDescent="0.2">
      <c r="A459" s="114"/>
      <c r="B459" s="117"/>
      <c r="C459" s="113" t="s">
        <v>837</v>
      </c>
      <c r="D459" s="112" t="s">
        <v>181</v>
      </c>
      <c r="E459" s="111">
        <v>46.7</v>
      </c>
      <c r="F459" s="69">
        <v>0</v>
      </c>
      <c r="G459" s="69">
        <f t="shared" si="21"/>
        <v>0</v>
      </c>
      <c r="H459" s="69">
        <v>0</v>
      </c>
      <c r="I459" s="69">
        <f t="shared" si="22"/>
        <v>0</v>
      </c>
      <c r="J459" s="68">
        <f t="shared" si="23"/>
        <v>0</v>
      </c>
      <c r="K459" s="262"/>
    </row>
    <row r="460" spans="1:11" s="48" customFormat="1" ht="15.75" customHeight="1" outlineLevel="2" x14ac:dyDescent="0.2">
      <c r="A460" s="114"/>
      <c r="B460" s="117"/>
      <c r="C460" s="113" t="s">
        <v>831</v>
      </c>
      <c r="D460" s="112" t="s">
        <v>181</v>
      </c>
      <c r="E460" s="111">
        <v>28</v>
      </c>
      <c r="F460" s="69">
        <v>0</v>
      </c>
      <c r="G460" s="69">
        <f t="shared" si="21"/>
        <v>0</v>
      </c>
      <c r="H460" s="69">
        <v>0</v>
      </c>
      <c r="I460" s="69">
        <f t="shared" si="22"/>
        <v>0</v>
      </c>
      <c r="J460" s="68">
        <f t="shared" si="23"/>
        <v>0</v>
      </c>
      <c r="K460" s="262"/>
    </row>
    <row r="461" spans="1:11" s="48" customFormat="1" ht="15.75" customHeight="1" outlineLevel="2" x14ac:dyDescent="0.2">
      <c r="A461" s="114"/>
      <c r="B461" s="117"/>
      <c r="C461" s="113" t="s">
        <v>871</v>
      </c>
      <c r="D461" s="112" t="s">
        <v>305</v>
      </c>
      <c r="E461" s="111">
        <v>8.6999999999999993</v>
      </c>
      <c r="F461" s="69">
        <v>0</v>
      </c>
      <c r="G461" s="69">
        <f t="shared" si="21"/>
        <v>0</v>
      </c>
      <c r="H461" s="69">
        <v>0</v>
      </c>
      <c r="I461" s="69">
        <f t="shared" si="22"/>
        <v>0</v>
      </c>
      <c r="J461" s="68">
        <f t="shared" si="23"/>
        <v>0</v>
      </c>
      <c r="K461" s="262"/>
    </row>
    <row r="462" spans="1:11" s="48" customFormat="1" ht="25.5" customHeight="1" outlineLevel="2" x14ac:dyDescent="0.2">
      <c r="A462" s="114"/>
      <c r="B462" s="117"/>
      <c r="C462" s="113" t="s">
        <v>829</v>
      </c>
      <c r="D462" s="112" t="s">
        <v>181</v>
      </c>
      <c r="E462" s="111">
        <v>9.5</v>
      </c>
      <c r="F462" s="69">
        <v>0</v>
      </c>
      <c r="G462" s="69">
        <f t="shared" si="21"/>
        <v>0</v>
      </c>
      <c r="H462" s="69">
        <v>0</v>
      </c>
      <c r="I462" s="69">
        <f t="shared" si="22"/>
        <v>0</v>
      </c>
      <c r="J462" s="68">
        <f t="shared" si="23"/>
        <v>0</v>
      </c>
      <c r="K462" s="262"/>
    </row>
    <row r="463" spans="1:11" s="48" customFormat="1" ht="15.75" customHeight="1" outlineLevel="2" x14ac:dyDescent="0.2">
      <c r="A463" s="114"/>
      <c r="B463" s="117"/>
      <c r="C463" s="113" t="s">
        <v>828</v>
      </c>
      <c r="D463" s="112" t="s">
        <v>181</v>
      </c>
      <c r="E463" s="111">
        <v>21</v>
      </c>
      <c r="F463" s="69">
        <v>0</v>
      </c>
      <c r="G463" s="69">
        <f t="shared" si="21"/>
        <v>0</v>
      </c>
      <c r="H463" s="69">
        <v>0</v>
      </c>
      <c r="I463" s="69">
        <f t="shared" si="22"/>
        <v>0</v>
      </c>
      <c r="J463" s="68">
        <f t="shared" si="23"/>
        <v>0</v>
      </c>
      <c r="K463" s="262"/>
    </row>
    <row r="464" spans="1:11" s="48" customFormat="1" ht="15.75" customHeight="1" outlineLevel="2" x14ac:dyDescent="0.2">
      <c r="A464" s="114"/>
      <c r="B464" s="117"/>
      <c r="C464" s="113" t="s">
        <v>870</v>
      </c>
      <c r="D464" s="112" t="s">
        <v>305</v>
      </c>
      <c r="E464" s="111">
        <v>4.0999999999999996</v>
      </c>
      <c r="F464" s="69">
        <v>0</v>
      </c>
      <c r="G464" s="69">
        <f t="shared" si="21"/>
        <v>0</v>
      </c>
      <c r="H464" s="69">
        <v>0</v>
      </c>
      <c r="I464" s="69">
        <f t="shared" si="22"/>
        <v>0</v>
      </c>
      <c r="J464" s="68">
        <f t="shared" si="23"/>
        <v>0</v>
      </c>
      <c r="K464" s="262"/>
    </row>
    <row r="465" spans="1:11" s="48" customFormat="1" ht="25.5" customHeight="1" outlineLevel="2" x14ac:dyDescent="0.2">
      <c r="A465" s="114"/>
      <c r="B465" s="117"/>
      <c r="C465" s="113" t="s">
        <v>826</v>
      </c>
      <c r="D465" s="112" t="s">
        <v>181</v>
      </c>
      <c r="E465" s="111">
        <v>7.1999999999999993</v>
      </c>
      <c r="F465" s="69">
        <v>0</v>
      </c>
      <c r="G465" s="69">
        <f t="shared" si="21"/>
        <v>0</v>
      </c>
      <c r="H465" s="69">
        <v>0</v>
      </c>
      <c r="I465" s="69">
        <f t="shared" si="22"/>
        <v>0</v>
      </c>
      <c r="J465" s="68">
        <f t="shared" si="23"/>
        <v>0</v>
      </c>
      <c r="K465" s="262"/>
    </row>
    <row r="466" spans="1:11" s="48" customFormat="1" ht="25.5" customHeight="1" outlineLevel="2" x14ac:dyDescent="0.2">
      <c r="A466" s="114"/>
      <c r="B466" s="117"/>
      <c r="C466" s="113" t="s">
        <v>825</v>
      </c>
      <c r="D466" s="112" t="s">
        <v>181</v>
      </c>
      <c r="E466" s="111">
        <v>46</v>
      </c>
      <c r="F466" s="69">
        <v>0</v>
      </c>
      <c r="G466" s="69">
        <f t="shared" si="21"/>
        <v>0</v>
      </c>
      <c r="H466" s="69">
        <v>0</v>
      </c>
      <c r="I466" s="69">
        <f t="shared" si="22"/>
        <v>0</v>
      </c>
      <c r="J466" s="68">
        <f t="shared" si="23"/>
        <v>0</v>
      </c>
      <c r="K466" s="262"/>
    </row>
    <row r="467" spans="1:11" s="48" customFormat="1" ht="15.75" customHeight="1" outlineLevel="2" x14ac:dyDescent="0.2">
      <c r="A467" s="114"/>
      <c r="B467" s="117"/>
      <c r="C467" s="113" t="s">
        <v>824</v>
      </c>
      <c r="D467" s="112" t="s">
        <v>181</v>
      </c>
      <c r="E467" s="111">
        <v>1.5</v>
      </c>
      <c r="F467" s="69">
        <v>0</v>
      </c>
      <c r="G467" s="69">
        <f t="shared" ref="G467:G530" si="24">F467*E467</f>
        <v>0</v>
      </c>
      <c r="H467" s="69">
        <v>0</v>
      </c>
      <c r="I467" s="69">
        <f t="shared" ref="I467:I530" si="25">H467*E467</f>
        <v>0</v>
      </c>
      <c r="J467" s="68">
        <f t="shared" ref="J467:J530" si="26">I467+G467</f>
        <v>0</v>
      </c>
      <c r="K467" s="262"/>
    </row>
    <row r="468" spans="1:11" s="48" customFormat="1" ht="15.75" customHeight="1" outlineLevel="2" x14ac:dyDescent="0.2">
      <c r="A468" s="114"/>
      <c r="B468" s="117"/>
      <c r="C468" s="113" t="s">
        <v>397</v>
      </c>
      <c r="D468" s="112" t="s">
        <v>215</v>
      </c>
      <c r="E468" s="111">
        <v>1</v>
      </c>
      <c r="F468" s="69">
        <v>0</v>
      </c>
      <c r="G468" s="69">
        <f t="shared" si="24"/>
        <v>0</v>
      </c>
      <c r="H468" s="69">
        <v>0</v>
      </c>
      <c r="I468" s="69">
        <f t="shared" si="25"/>
        <v>0</v>
      </c>
      <c r="J468" s="68">
        <f t="shared" si="26"/>
        <v>0</v>
      </c>
      <c r="K468" s="262"/>
    </row>
    <row r="469" spans="1:11" s="48" customFormat="1" ht="15.75" customHeight="1" outlineLevel="2" x14ac:dyDescent="0.2">
      <c r="A469" s="114"/>
      <c r="B469" s="117"/>
      <c r="C469" s="113" t="s">
        <v>876</v>
      </c>
      <c r="D469" s="112"/>
      <c r="E469" s="111"/>
      <c r="F469" s="69">
        <v>0</v>
      </c>
      <c r="G469" s="69">
        <f t="shared" si="24"/>
        <v>0</v>
      </c>
      <c r="H469" s="69">
        <v>0</v>
      </c>
      <c r="I469" s="69">
        <f t="shared" si="25"/>
        <v>0</v>
      </c>
      <c r="J469" s="68">
        <f t="shared" si="26"/>
        <v>0</v>
      </c>
      <c r="K469" s="262"/>
    </row>
    <row r="470" spans="1:11" s="48" customFormat="1" ht="15.75" customHeight="1" outlineLevel="2" x14ac:dyDescent="0.2">
      <c r="A470" s="114"/>
      <c r="B470" s="117"/>
      <c r="C470" s="113" t="s">
        <v>875</v>
      </c>
      <c r="D470" s="112" t="s">
        <v>190</v>
      </c>
      <c r="E470" s="111">
        <v>1</v>
      </c>
      <c r="F470" s="69">
        <v>0</v>
      </c>
      <c r="G470" s="69">
        <f t="shared" si="24"/>
        <v>0</v>
      </c>
      <c r="H470" s="69">
        <v>0</v>
      </c>
      <c r="I470" s="69">
        <f t="shared" si="25"/>
        <v>0</v>
      </c>
      <c r="J470" s="68">
        <f t="shared" si="26"/>
        <v>0</v>
      </c>
      <c r="K470" s="262"/>
    </row>
    <row r="471" spans="1:11" s="48" customFormat="1" ht="15.75" customHeight="1" outlineLevel="2" x14ac:dyDescent="0.2">
      <c r="A471" s="114"/>
      <c r="B471" s="117"/>
      <c r="C471" s="113" t="s">
        <v>874</v>
      </c>
      <c r="D471" s="112" t="s">
        <v>190</v>
      </c>
      <c r="E471" s="111">
        <v>1</v>
      </c>
      <c r="F471" s="69">
        <v>0</v>
      </c>
      <c r="G471" s="69">
        <f t="shared" si="24"/>
        <v>0</v>
      </c>
      <c r="H471" s="69">
        <v>0</v>
      </c>
      <c r="I471" s="69">
        <f t="shared" si="25"/>
        <v>0</v>
      </c>
      <c r="J471" s="68">
        <f t="shared" si="26"/>
        <v>0</v>
      </c>
      <c r="K471" s="262"/>
    </row>
    <row r="472" spans="1:11" s="48" customFormat="1" ht="15.75" customHeight="1" outlineLevel="2" x14ac:dyDescent="0.2">
      <c r="A472" s="114"/>
      <c r="B472" s="117"/>
      <c r="C472" s="113" t="s">
        <v>873</v>
      </c>
      <c r="D472" s="112" t="s">
        <v>190</v>
      </c>
      <c r="E472" s="111">
        <v>1</v>
      </c>
      <c r="F472" s="69">
        <v>0</v>
      </c>
      <c r="G472" s="69">
        <f t="shared" si="24"/>
        <v>0</v>
      </c>
      <c r="H472" s="69">
        <v>0</v>
      </c>
      <c r="I472" s="69">
        <f t="shared" si="25"/>
        <v>0</v>
      </c>
      <c r="J472" s="68">
        <f t="shared" si="26"/>
        <v>0</v>
      </c>
      <c r="K472" s="262"/>
    </row>
    <row r="473" spans="1:11" s="48" customFormat="1" ht="15.75" customHeight="1" outlineLevel="2" x14ac:dyDescent="0.2">
      <c r="A473" s="114"/>
      <c r="B473" s="117"/>
      <c r="C473" s="113" t="s">
        <v>861</v>
      </c>
      <c r="D473" s="112" t="s">
        <v>190</v>
      </c>
      <c r="E473" s="111">
        <v>12</v>
      </c>
      <c r="F473" s="69">
        <v>0</v>
      </c>
      <c r="G473" s="69">
        <f t="shared" si="24"/>
        <v>0</v>
      </c>
      <c r="H473" s="69">
        <v>0</v>
      </c>
      <c r="I473" s="69">
        <f t="shared" si="25"/>
        <v>0</v>
      </c>
      <c r="J473" s="68">
        <f t="shared" si="26"/>
        <v>0</v>
      </c>
      <c r="K473" s="262"/>
    </row>
    <row r="474" spans="1:11" s="48" customFormat="1" ht="15.75" customHeight="1" outlineLevel="2" x14ac:dyDescent="0.2">
      <c r="A474" s="114"/>
      <c r="B474" s="117"/>
      <c r="C474" s="113" t="s">
        <v>856</v>
      </c>
      <c r="D474" s="112" t="s">
        <v>190</v>
      </c>
      <c r="E474" s="111">
        <v>12</v>
      </c>
      <c r="F474" s="69">
        <v>0</v>
      </c>
      <c r="G474" s="69">
        <f t="shared" si="24"/>
        <v>0</v>
      </c>
      <c r="H474" s="69">
        <v>0</v>
      </c>
      <c r="I474" s="69">
        <f t="shared" si="25"/>
        <v>0</v>
      </c>
      <c r="J474" s="68">
        <f t="shared" si="26"/>
        <v>0</v>
      </c>
      <c r="K474" s="262"/>
    </row>
    <row r="475" spans="1:11" s="48" customFormat="1" ht="15.75" customHeight="1" outlineLevel="2" x14ac:dyDescent="0.2">
      <c r="A475" s="114"/>
      <c r="B475" s="117"/>
      <c r="C475" s="113" t="s">
        <v>812</v>
      </c>
      <c r="D475" s="112" t="s">
        <v>181</v>
      </c>
      <c r="E475" s="111">
        <v>117</v>
      </c>
      <c r="F475" s="69">
        <v>0</v>
      </c>
      <c r="G475" s="69">
        <f t="shared" si="24"/>
        <v>0</v>
      </c>
      <c r="H475" s="69">
        <v>0</v>
      </c>
      <c r="I475" s="69">
        <f t="shared" si="25"/>
        <v>0</v>
      </c>
      <c r="J475" s="68">
        <f t="shared" si="26"/>
        <v>0</v>
      </c>
      <c r="K475" s="262"/>
    </row>
    <row r="476" spans="1:11" s="48" customFormat="1" ht="15.75" customHeight="1" outlineLevel="2" x14ac:dyDescent="0.2">
      <c r="A476" s="114"/>
      <c r="B476" s="117"/>
      <c r="C476" s="113" t="s">
        <v>811</v>
      </c>
      <c r="D476" s="112" t="s">
        <v>305</v>
      </c>
      <c r="E476" s="111">
        <v>55</v>
      </c>
      <c r="F476" s="69">
        <v>0</v>
      </c>
      <c r="G476" s="69">
        <f t="shared" si="24"/>
        <v>0</v>
      </c>
      <c r="H476" s="69">
        <v>0</v>
      </c>
      <c r="I476" s="69">
        <f t="shared" si="25"/>
        <v>0</v>
      </c>
      <c r="J476" s="68">
        <f t="shared" si="26"/>
        <v>0</v>
      </c>
      <c r="K476" s="262"/>
    </row>
    <row r="477" spans="1:11" s="48" customFormat="1" ht="15.75" customHeight="1" outlineLevel="2" x14ac:dyDescent="0.2">
      <c r="A477" s="114"/>
      <c r="B477" s="117"/>
      <c r="C477" s="113" t="s">
        <v>842</v>
      </c>
      <c r="D477" s="112" t="s">
        <v>305</v>
      </c>
      <c r="E477" s="111">
        <v>13.3</v>
      </c>
      <c r="F477" s="69">
        <v>0</v>
      </c>
      <c r="G477" s="69">
        <f t="shared" si="24"/>
        <v>0</v>
      </c>
      <c r="H477" s="69">
        <v>0</v>
      </c>
      <c r="I477" s="69">
        <f t="shared" si="25"/>
        <v>0</v>
      </c>
      <c r="J477" s="68">
        <f t="shared" si="26"/>
        <v>0</v>
      </c>
      <c r="K477" s="262"/>
    </row>
    <row r="478" spans="1:11" s="48" customFormat="1" ht="15.75" customHeight="1" outlineLevel="2" x14ac:dyDescent="0.2">
      <c r="A478" s="114"/>
      <c r="B478" s="117"/>
      <c r="C478" s="113" t="s">
        <v>810</v>
      </c>
      <c r="D478" s="112" t="s">
        <v>181</v>
      </c>
      <c r="E478" s="111">
        <v>39.299999999999997</v>
      </c>
      <c r="F478" s="69">
        <v>0</v>
      </c>
      <c r="G478" s="69">
        <f t="shared" si="24"/>
        <v>0</v>
      </c>
      <c r="H478" s="69">
        <v>0</v>
      </c>
      <c r="I478" s="69">
        <f t="shared" si="25"/>
        <v>0</v>
      </c>
      <c r="J478" s="68">
        <f t="shared" si="26"/>
        <v>0</v>
      </c>
      <c r="K478" s="262"/>
    </row>
    <row r="479" spans="1:11" s="48" customFormat="1" ht="15.75" customHeight="1" outlineLevel="2" x14ac:dyDescent="0.2">
      <c r="A479" s="114"/>
      <c r="B479" s="117"/>
      <c r="C479" s="113" t="s">
        <v>840</v>
      </c>
      <c r="D479" s="112" t="s">
        <v>181</v>
      </c>
      <c r="E479" s="111">
        <v>139</v>
      </c>
      <c r="F479" s="69">
        <v>0</v>
      </c>
      <c r="G479" s="69">
        <f t="shared" si="24"/>
        <v>0</v>
      </c>
      <c r="H479" s="69">
        <v>0</v>
      </c>
      <c r="I479" s="69">
        <f t="shared" si="25"/>
        <v>0</v>
      </c>
      <c r="J479" s="68">
        <f t="shared" si="26"/>
        <v>0</v>
      </c>
      <c r="K479" s="262"/>
    </row>
    <row r="480" spans="1:11" s="48" customFormat="1" ht="15.75" customHeight="1" outlineLevel="2" x14ac:dyDescent="0.2">
      <c r="A480" s="114"/>
      <c r="B480" s="117"/>
      <c r="C480" s="113" t="s">
        <v>839</v>
      </c>
      <c r="D480" s="112" t="s">
        <v>305</v>
      </c>
      <c r="E480" s="111">
        <v>14</v>
      </c>
      <c r="F480" s="69">
        <v>0</v>
      </c>
      <c r="G480" s="69">
        <f t="shared" si="24"/>
        <v>0</v>
      </c>
      <c r="H480" s="69">
        <v>0</v>
      </c>
      <c r="I480" s="69">
        <f t="shared" si="25"/>
        <v>0</v>
      </c>
      <c r="J480" s="68">
        <f t="shared" si="26"/>
        <v>0</v>
      </c>
      <c r="K480" s="262"/>
    </row>
    <row r="481" spans="1:11" s="48" customFormat="1" ht="15.75" customHeight="1" outlineLevel="2" x14ac:dyDescent="0.2">
      <c r="A481" s="114"/>
      <c r="B481" s="117"/>
      <c r="C481" s="113" t="s">
        <v>872</v>
      </c>
      <c r="D481" s="112" t="s">
        <v>305</v>
      </c>
      <c r="E481" s="111">
        <v>12.3</v>
      </c>
      <c r="F481" s="69">
        <v>0</v>
      </c>
      <c r="G481" s="69">
        <f t="shared" si="24"/>
        <v>0</v>
      </c>
      <c r="H481" s="69">
        <v>0</v>
      </c>
      <c r="I481" s="69">
        <f t="shared" si="25"/>
        <v>0</v>
      </c>
      <c r="J481" s="68">
        <f t="shared" si="26"/>
        <v>0</v>
      </c>
      <c r="K481" s="262"/>
    </row>
    <row r="482" spans="1:11" s="48" customFormat="1" ht="15.75" customHeight="1" outlineLevel="2" x14ac:dyDescent="0.2">
      <c r="A482" s="114"/>
      <c r="B482" s="117"/>
      <c r="C482" s="113" t="s">
        <v>838</v>
      </c>
      <c r="D482" s="112" t="s">
        <v>305</v>
      </c>
      <c r="E482" s="111">
        <v>14.3</v>
      </c>
      <c r="F482" s="69">
        <v>0</v>
      </c>
      <c r="G482" s="69">
        <f t="shared" si="24"/>
        <v>0</v>
      </c>
      <c r="H482" s="69">
        <v>0</v>
      </c>
      <c r="I482" s="69">
        <f t="shared" si="25"/>
        <v>0</v>
      </c>
      <c r="J482" s="68">
        <f t="shared" si="26"/>
        <v>0</v>
      </c>
      <c r="K482" s="262"/>
    </row>
    <row r="483" spans="1:11" s="48" customFormat="1" ht="15.75" customHeight="1" outlineLevel="2" x14ac:dyDescent="0.2">
      <c r="A483" s="114"/>
      <c r="B483" s="117"/>
      <c r="C483" s="113" t="s">
        <v>837</v>
      </c>
      <c r="D483" s="112" t="s">
        <v>181</v>
      </c>
      <c r="E483" s="111">
        <v>46.7</v>
      </c>
      <c r="F483" s="69">
        <v>0</v>
      </c>
      <c r="G483" s="69">
        <f t="shared" si="24"/>
        <v>0</v>
      </c>
      <c r="H483" s="69">
        <v>0</v>
      </c>
      <c r="I483" s="69">
        <f t="shared" si="25"/>
        <v>0</v>
      </c>
      <c r="J483" s="68">
        <f t="shared" si="26"/>
        <v>0</v>
      </c>
      <c r="K483" s="262"/>
    </row>
    <row r="484" spans="1:11" s="48" customFormat="1" ht="15.75" customHeight="1" outlineLevel="2" x14ac:dyDescent="0.2">
      <c r="A484" s="114"/>
      <c r="B484" s="117"/>
      <c r="C484" s="113" t="s">
        <v>831</v>
      </c>
      <c r="D484" s="112" t="s">
        <v>181</v>
      </c>
      <c r="E484" s="111">
        <v>28</v>
      </c>
      <c r="F484" s="69">
        <v>0</v>
      </c>
      <c r="G484" s="69">
        <f t="shared" si="24"/>
        <v>0</v>
      </c>
      <c r="H484" s="69">
        <v>0</v>
      </c>
      <c r="I484" s="69">
        <f t="shared" si="25"/>
        <v>0</v>
      </c>
      <c r="J484" s="68">
        <f t="shared" si="26"/>
        <v>0</v>
      </c>
      <c r="K484" s="262"/>
    </row>
    <row r="485" spans="1:11" s="48" customFormat="1" ht="15.75" customHeight="1" outlineLevel="2" x14ac:dyDescent="0.2">
      <c r="A485" s="114"/>
      <c r="B485" s="117"/>
      <c r="C485" s="113" t="s">
        <v>871</v>
      </c>
      <c r="D485" s="112" t="s">
        <v>305</v>
      </c>
      <c r="E485" s="111">
        <v>8.6999999999999993</v>
      </c>
      <c r="F485" s="69">
        <v>0</v>
      </c>
      <c r="G485" s="69">
        <f t="shared" si="24"/>
        <v>0</v>
      </c>
      <c r="H485" s="69">
        <v>0</v>
      </c>
      <c r="I485" s="69">
        <f t="shared" si="25"/>
        <v>0</v>
      </c>
      <c r="J485" s="68">
        <f t="shared" si="26"/>
        <v>0</v>
      </c>
      <c r="K485" s="262"/>
    </row>
    <row r="486" spans="1:11" s="48" customFormat="1" ht="25.5" customHeight="1" outlineLevel="2" x14ac:dyDescent="0.2">
      <c r="A486" s="114"/>
      <c r="B486" s="117"/>
      <c r="C486" s="113" t="s">
        <v>829</v>
      </c>
      <c r="D486" s="112" t="s">
        <v>181</v>
      </c>
      <c r="E486" s="111">
        <v>9.5</v>
      </c>
      <c r="F486" s="69">
        <v>0</v>
      </c>
      <c r="G486" s="69">
        <f t="shared" si="24"/>
        <v>0</v>
      </c>
      <c r="H486" s="69">
        <v>0</v>
      </c>
      <c r="I486" s="69">
        <f t="shared" si="25"/>
        <v>0</v>
      </c>
      <c r="J486" s="68">
        <f t="shared" si="26"/>
        <v>0</v>
      </c>
      <c r="K486" s="262"/>
    </row>
    <row r="487" spans="1:11" s="48" customFormat="1" ht="15.75" customHeight="1" outlineLevel="2" x14ac:dyDescent="0.2">
      <c r="A487" s="114"/>
      <c r="B487" s="117"/>
      <c r="C487" s="113" t="s">
        <v>828</v>
      </c>
      <c r="D487" s="112" t="s">
        <v>181</v>
      </c>
      <c r="E487" s="111">
        <v>21</v>
      </c>
      <c r="F487" s="69">
        <v>0</v>
      </c>
      <c r="G487" s="69">
        <f t="shared" si="24"/>
        <v>0</v>
      </c>
      <c r="H487" s="69">
        <v>0</v>
      </c>
      <c r="I487" s="69">
        <f t="shared" si="25"/>
        <v>0</v>
      </c>
      <c r="J487" s="68">
        <f t="shared" si="26"/>
        <v>0</v>
      </c>
      <c r="K487" s="262"/>
    </row>
    <row r="488" spans="1:11" s="48" customFormat="1" ht="15.75" customHeight="1" outlineLevel="2" x14ac:dyDescent="0.2">
      <c r="A488" s="114"/>
      <c r="B488" s="117"/>
      <c r="C488" s="113" t="s">
        <v>870</v>
      </c>
      <c r="D488" s="112" t="s">
        <v>305</v>
      </c>
      <c r="E488" s="111">
        <v>4.0999999999999996</v>
      </c>
      <c r="F488" s="69">
        <v>0</v>
      </c>
      <c r="G488" s="69">
        <f t="shared" si="24"/>
        <v>0</v>
      </c>
      <c r="H488" s="69">
        <v>0</v>
      </c>
      <c r="I488" s="69">
        <f t="shared" si="25"/>
        <v>0</v>
      </c>
      <c r="J488" s="68">
        <f t="shared" si="26"/>
        <v>0</v>
      </c>
      <c r="K488" s="262"/>
    </row>
    <row r="489" spans="1:11" s="48" customFormat="1" ht="25.5" customHeight="1" outlineLevel="2" x14ac:dyDescent="0.2">
      <c r="A489" s="114"/>
      <c r="B489" s="117"/>
      <c r="C489" s="113" t="s">
        <v>826</v>
      </c>
      <c r="D489" s="112" t="s">
        <v>181</v>
      </c>
      <c r="E489" s="111">
        <v>7.1999999999999993</v>
      </c>
      <c r="F489" s="69">
        <v>0</v>
      </c>
      <c r="G489" s="69">
        <f t="shared" si="24"/>
        <v>0</v>
      </c>
      <c r="H489" s="69">
        <v>0</v>
      </c>
      <c r="I489" s="69">
        <f t="shared" si="25"/>
        <v>0</v>
      </c>
      <c r="J489" s="68">
        <f t="shared" si="26"/>
        <v>0</v>
      </c>
      <c r="K489" s="262"/>
    </row>
    <row r="490" spans="1:11" s="48" customFormat="1" ht="25.5" customHeight="1" outlineLevel="2" x14ac:dyDescent="0.2">
      <c r="A490" s="114"/>
      <c r="B490" s="117"/>
      <c r="C490" s="113" t="s">
        <v>825</v>
      </c>
      <c r="D490" s="112" t="s">
        <v>181</v>
      </c>
      <c r="E490" s="111">
        <v>46</v>
      </c>
      <c r="F490" s="69">
        <v>0</v>
      </c>
      <c r="G490" s="69">
        <f t="shared" si="24"/>
        <v>0</v>
      </c>
      <c r="H490" s="69">
        <v>0</v>
      </c>
      <c r="I490" s="69">
        <f t="shared" si="25"/>
        <v>0</v>
      </c>
      <c r="J490" s="68">
        <f t="shared" si="26"/>
        <v>0</v>
      </c>
      <c r="K490" s="262"/>
    </row>
    <row r="491" spans="1:11" s="48" customFormat="1" ht="15.75" customHeight="1" outlineLevel="2" x14ac:dyDescent="0.2">
      <c r="A491" s="114"/>
      <c r="B491" s="117"/>
      <c r="C491" s="113" t="s">
        <v>824</v>
      </c>
      <c r="D491" s="112" t="s">
        <v>181</v>
      </c>
      <c r="E491" s="111">
        <v>1.5</v>
      </c>
      <c r="F491" s="69">
        <v>0</v>
      </c>
      <c r="G491" s="69">
        <f t="shared" si="24"/>
        <v>0</v>
      </c>
      <c r="H491" s="69">
        <v>0</v>
      </c>
      <c r="I491" s="69">
        <f t="shared" si="25"/>
        <v>0</v>
      </c>
      <c r="J491" s="68">
        <f t="shared" si="26"/>
        <v>0</v>
      </c>
      <c r="K491" s="262"/>
    </row>
    <row r="492" spans="1:11" s="48" customFormat="1" ht="15.75" customHeight="1" outlineLevel="2" x14ac:dyDescent="0.2">
      <c r="A492" s="114"/>
      <c r="B492" s="117"/>
      <c r="C492" s="113" t="s">
        <v>397</v>
      </c>
      <c r="D492" s="112" t="s">
        <v>215</v>
      </c>
      <c r="E492" s="111">
        <v>1</v>
      </c>
      <c r="F492" s="69">
        <v>0</v>
      </c>
      <c r="G492" s="69">
        <f t="shared" si="24"/>
        <v>0</v>
      </c>
      <c r="H492" s="69">
        <v>0</v>
      </c>
      <c r="I492" s="69">
        <f t="shared" si="25"/>
        <v>0</v>
      </c>
      <c r="J492" s="68">
        <f t="shared" si="26"/>
        <v>0</v>
      </c>
      <c r="K492" s="262"/>
    </row>
    <row r="493" spans="1:11" s="48" customFormat="1" ht="15.75" customHeight="1" outlineLevel="2" x14ac:dyDescent="0.2">
      <c r="A493" s="114"/>
      <c r="B493" s="117"/>
      <c r="C493" s="113" t="s">
        <v>869</v>
      </c>
      <c r="D493" s="112"/>
      <c r="E493" s="111"/>
      <c r="F493" s="69">
        <v>0</v>
      </c>
      <c r="G493" s="69">
        <f t="shared" si="24"/>
        <v>0</v>
      </c>
      <c r="H493" s="69">
        <v>0</v>
      </c>
      <c r="I493" s="69">
        <f t="shared" si="25"/>
        <v>0</v>
      </c>
      <c r="J493" s="68">
        <f t="shared" si="26"/>
        <v>0</v>
      </c>
      <c r="K493" s="262"/>
    </row>
    <row r="494" spans="1:11" s="48" customFormat="1" ht="15.75" customHeight="1" outlineLevel="2" x14ac:dyDescent="0.2">
      <c r="A494" s="114"/>
      <c r="B494" s="117"/>
      <c r="C494" s="113" t="s">
        <v>863</v>
      </c>
      <c r="D494" s="112" t="s">
        <v>190</v>
      </c>
      <c r="E494" s="111">
        <v>1</v>
      </c>
      <c r="F494" s="69">
        <v>0</v>
      </c>
      <c r="G494" s="69">
        <f t="shared" si="24"/>
        <v>0</v>
      </c>
      <c r="H494" s="69">
        <v>0</v>
      </c>
      <c r="I494" s="69">
        <f t="shared" si="25"/>
        <v>0</v>
      </c>
      <c r="J494" s="68">
        <f t="shared" si="26"/>
        <v>0</v>
      </c>
      <c r="K494" s="262"/>
    </row>
    <row r="495" spans="1:11" s="48" customFormat="1" ht="15.75" customHeight="1" outlineLevel="2" x14ac:dyDescent="0.2">
      <c r="A495" s="114"/>
      <c r="B495" s="117"/>
      <c r="C495" s="113" t="s">
        <v>868</v>
      </c>
      <c r="D495" s="112" t="s">
        <v>190</v>
      </c>
      <c r="E495" s="111">
        <v>2</v>
      </c>
      <c r="F495" s="69">
        <v>0</v>
      </c>
      <c r="G495" s="69">
        <f t="shared" si="24"/>
        <v>0</v>
      </c>
      <c r="H495" s="69">
        <v>0</v>
      </c>
      <c r="I495" s="69">
        <f t="shared" si="25"/>
        <v>0</v>
      </c>
      <c r="J495" s="68">
        <f t="shared" si="26"/>
        <v>0</v>
      </c>
      <c r="K495" s="262"/>
    </row>
    <row r="496" spans="1:11" s="48" customFormat="1" ht="15.75" customHeight="1" outlineLevel="2" x14ac:dyDescent="0.2">
      <c r="A496" s="114"/>
      <c r="B496" s="117"/>
      <c r="C496" s="113" t="s">
        <v>861</v>
      </c>
      <c r="D496" s="112" t="s">
        <v>190</v>
      </c>
      <c r="E496" s="111">
        <v>12</v>
      </c>
      <c r="F496" s="69">
        <v>0</v>
      </c>
      <c r="G496" s="69">
        <f t="shared" si="24"/>
        <v>0</v>
      </c>
      <c r="H496" s="69">
        <v>0</v>
      </c>
      <c r="I496" s="69">
        <f t="shared" si="25"/>
        <v>0</v>
      </c>
      <c r="J496" s="68">
        <f t="shared" si="26"/>
        <v>0</v>
      </c>
      <c r="K496" s="262"/>
    </row>
    <row r="497" spans="1:11" s="48" customFormat="1" ht="15.75" customHeight="1" outlineLevel="2" x14ac:dyDescent="0.2">
      <c r="A497" s="114"/>
      <c r="B497" s="117"/>
      <c r="C497" s="113" t="s">
        <v>852</v>
      </c>
      <c r="D497" s="112" t="s">
        <v>190</v>
      </c>
      <c r="E497" s="111">
        <v>2</v>
      </c>
      <c r="F497" s="69">
        <v>0</v>
      </c>
      <c r="G497" s="69">
        <f t="shared" si="24"/>
        <v>0</v>
      </c>
      <c r="H497" s="69">
        <v>0</v>
      </c>
      <c r="I497" s="69">
        <f t="shared" si="25"/>
        <v>0</v>
      </c>
      <c r="J497" s="68">
        <f t="shared" si="26"/>
        <v>0</v>
      </c>
      <c r="K497" s="262"/>
    </row>
    <row r="498" spans="1:11" s="48" customFormat="1" ht="15.75" customHeight="1" outlineLevel="2" x14ac:dyDescent="0.2">
      <c r="A498" s="114"/>
      <c r="B498" s="117"/>
      <c r="C498" s="113" t="s">
        <v>856</v>
      </c>
      <c r="D498" s="112" t="s">
        <v>190</v>
      </c>
      <c r="E498" s="111">
        <v>12</v>
      </c>
      <c r="F498" s="69">
        <v>0</v>
      </c>
      <c r="G498" s="69">
        <f t="shared" si="24"/>
        <v>0</v>
      </c>
      <c r="H498" s="69">
        <v>0</v>
      </c>
      <c r="I498" s="69">
        <f t="shared" si="25"/>
        <v>0</v>
      </c>
      <c r="J498" s="68">
        <f t="shared" si="26"/>
        <v>0</v>
      </c>
      <c r="K498" s="262"/>
    </row>
    <row r="499" spans="1:11" s="48" customFormat="1" ht="15.75" customHeight="1" outlineLevel="2" x14ac:dyDescent="0.2">
      <c r="A499" s="114"/>
      <c r="B499" s="117"/>
      <c r="C499" s="113" t="s">
        <v>846</v>
      </c>
      <c r="D499" s="112" t="s">
        <v>181</v>
      </c>
      <c r="E499" s="111">
        <v>9</v>
      </c>
      <c r="F499" s="69">
        <v>0</v>
      </c>
      <c r="G499" s="69">
        <f t="shared" si="24"/>
        <v>0</v>
      </c>
      <c r="H499" s="69">
        <v>0</v>
      </c>
      <c r="I499" s="69">
        <f t="shared" si="25"/>
        <v>0</v>
      </c>
      <c r="J499" s="68">
        <f t="shared" si="26"/>
        <v>0</v>
      </c>
      <c r="K499" s="262"/>
    </row>
    <row r="500" spans="1:11" s="48" customFormat="1" ht="15.75" customHeight="1" outlineLevel="2" x14ac:dyDescent="0.2">
      <c r="A500" s="114"/>
      <c r="B500" s="117"/>
      <c r="C500" s="113" t="s">
        <v>851</v>
      </c>
      <c r="D500" s="112" t="s">
        <v>305</v>
      </c>
      <c r="E500" s="111">
        <v>16.8</v>
      </c>
      <c r="F500" s="69">
        <v>0</v>
      </c>
      <c r="G500" s="69">
        <f t="shared" si="24"/>
        <v>0</v>
      </c>
      <c r="H500" s="69">
        <v>0</v>
      </c>
      <c r="I500" s="69">
        <f t="shared" si="25"/>
        <v>0</v>
      </c>
      <c r="J500" s="68">
        <f t="shared" si="26"/>
        <v>0</v>
      </c>
      <c r="K500" s="262"/>
    </row>
    <row r="501" spans="1:11" s="48" customFormat="1" ht="15.75" customHeight="1" outlineLevel="2" x14ac:dyDescent="0.2">
      <c r="A501" s="114"/>
      <c r="B501" s="117"/>
      <c r="C501" s="113" t="s">
        <v>844</v>
      </c>
      <c r="D501" s="112" t="s">
        <v>181</v>
      </c>
      <c r="E501" s="111">
        <v>1.3</v>
      </c>
      <c r="F501" s="69">
        <v>0</v>
      </c>
      <c r="G501" s="69">
        <f t="shared" si="24"/>
        <v>0</v>
      </c>
      <c r="H501" s="69">
        <v>0</v>
      </c>
      <c r="I501" s="69">
        <f t="shared" si="25"/>
        <v>0</v>
      </c>
      <c r="J501" s="68">
        <f t="shared" si="26"/>
        <v>0</v>
      </c>
      <c r="K501" s="262"/>
    </row>
    <row r="502" spans="1:11" s="48" customFormat="1" ht="15.75" customHeight="1" outlineLevel="2" x14ac:dyDescent="0.2">
      <c r="A502" s="114"/>
      <c r="B502" s="117"/>
      <c r="C502" s="113" t="s">
        <v>812</v>
      </c>
      <c r="D502" s="112" t="s">
        <v>181</v>
      </c>
      <c r="E502" s="111">
        <v>152</v>
      </c>
      <c r="F502" s="69">
        <v>0</v>
      </c>
      <c r="G502" s="69">
        <f t="shared" si="24"/>
        <v>0</v>
      </c>
      <c r="H502" s="69">
        <v>0</v>
      </c>
      <c r="I502" s="69">
        <f t="shared" si="25"/>
        <v>0</v>
      </c>
      <c r="J502" s="68">
        <f t="shared" si="26"/>
        <v>0</v>
      </c>
      <c r="K502" s="262"/>
    </row>
    <row r="503" spans="1:11" s="48" customFormat="1" ht="15.75" customHeight="1" outlineLevel="2" x14ac:dyDescent="0.2">
      <c r="A503" s="114"/>
      <c r="B503" s="117"/>
      <c r="C503" s="113" t="s">
        <v>811</v>
      </c>
      <c r="D503" s="112" t="s">
        <v>305</v>
      </c>
      <c r="E503" s="111">
        <v>33.1</v>
      </c>
      <c r="F503" s="69">
        <v>0</v>
      </c>
      <c r="G503" s="69">
        <f t="shared" si="24"/>
        <v>0</v>
      </c>
      <c r="H503" s="69">
        <v>0</v>
      </c>
      <c r="I503" s="69">
        <f t="shared" si="25"/>
        <v>0</v>
      </c>
      <c r="J503" s="68">
        <f t="shared" si="26"/>
        <v>0</v>
      </c>
      <c r="K503" s="262"/>
    </row>
    <row r="504" spans="1:11" s="48" customFormat="1" ht="15.75" customHeight="1" outlineLevel="2" x14ac:dyDescent="0.2">
      <c r="A504" s="114"/>
      <c r="B504" s="117"/>
      <c r="C504" s="113" t="s">
        <v>867</v>
      </c>
      <c r="D504" s="112" t="s">
        <v>305</v>
      </c>
      <c r="E504" s="111">
        <v>6.4</v>
      </c>
      <c r="F504" s="69">
        <v>0</v>
      </c>
      <c r="G504" s="69">
        <f t="shared" si="24"/>
        <v>0</v>
      </c>
      <c r="H504" s="69">
        <v>0</v>
      </c>
      <c r="I504" s="69">
        <f t="shared" si="25"/>
        <v>0</v>
      </c>
      <c r="J504" s="68">
        <f t="shared" si="26"/>
        <v>0</v>
      </c>
      <c r="K504" s="262"/>
    </row>
    <row r="505" spans="1:11" s="48" customFormat="1" ht="15.75" customHeight="1" outlineLevel="2" x14ac:dyDescent="0.2">
      <c r="A505" s="114"/>
      <c r="B505" s="117"/>
      <c r="C505" s="113" t="s">
        <v>843</v>
      </c>
      <c r="D505" s="112" t="s">
        <v>305</v>
      </c>
      <c r="E505" s="111">
        <v>6.5</v>
      </c>
      <c r="F505" s="69">
        <v>0</v>
      </c>
      <c r="G505" s="69">
        <f t="shared" si="24"/>
        <v>0</v>
      </c>
      <c r="H505" s="69">
        <v>0</v>
      </c>
      <c r="I505" s="69">
        <f t="shared" si="25"/>
        <v>0</v>
      </c>
      <c r="J505" s="68">
        <f t="shared" si="26"/>
        <v>0</v>
      </c>
      <c r="K505" s="262"/>
    </row>
    <row r="506" spans="1:11" s="48" customFormat="1" ht="15.75" customHeight="1" outlineLevel="2" x14ac:dyDescent="0.2">
      <c r="A506" s="114"/>
      <c r="B506" s="117"/>
      <c r="C506" s="113" t="s">
        <v>842</v>
      </c>
      <c r="D506" s="112" t="s">
        <v>305</v>
      </c>
      <c r="E506" s="111">
        <v>23.9</v>
      </c>
      <c r="F506" s="69">
        <v>0</v>
      </c>
      <c r="G506" s="69">
        <f t="shared" si="24"/>
        <v>0</v>
      </c>
      <c r="H506" s="69">
        <v>0</v>
      </c>
      <c r="I506" s="69">
        <f t="shared" si="25"/>
        <v>0</v>
      </c>
      <c r="J506" s="68">
        <f t="shared" si="26"/>
        <v>0</v>
      </c>
      <c r="K506" s="262"/>
    </row>
    <row r="507" spans="1:11" s="48" customFormat="1" ht="15.75" customHeight="1" outlineLevel="2" x14ac:dyDescent="0.2">
      <c r="A507" s="114"/>
      <c r="B507" s="117"/>
      <c r="C507" s="113" t="s">
        <v>841</v>
      </c>
      <c r="D507" s="112" t="s">
        <v>305</v>
      </c>
      <c r="E507" s="111">
        <v>8.6999999999999993</v>
      </c>
      <c r="F507" s="69">
        <v>0</v>
      </c>
      <c r="G507" s="69">
        <f t="shared" si="24"/>
        <v>0</v>
      </c>
      <c r="H507" s="69">
        <v>0</v>
      </c>
      <c r="I507" s="69">
        <f t="shared" si="25"/>
        <v>0</v>
      </c>
      <c r="J507" s="68">
        <f t="shared" si="26"/>
        <v>0</v>
      </c>
      <c r="K507" s="262"/>
    </row>
    <row r="508" spans="1:11" s="48" customFormat="1" ht="15.75" customHeight="1" outlineLevel="2" x14ac:dyDescent="0.2">
      <c r="A508" s="114"/>
      <c r="B508" s="117"/>
      <c r="C508" s="113" t="s">
        <v>810</v>
      </c>
      <c r="D508" s="112" t="s">
        <v>181</v>
      </c>
      <c r="E508" s="111">
        <v>21.3</v>
      </c>
      <c r="F508" s="69">
        <v>0</v>
      </c>
      <c r="G508" s="69">
        <f t="shared" si="24"/>
        <v>0</v>
      </c>
      <c r="H508" s="69">
        <v>0</v>
      </c>
      <c r="I508" s="69">
        <f t="shared" si="25"/>
        <v>0</v>
      </c>
      <c r="J508" s="68">
        <f t="shared" si="26"/>
        <v>0</v>
      </c>
      <c r="K508" s="262"/>
    </row>
    <row r="509" spans="1:11" s="48" customFormat="1" ht="15.75" customHeight="1" outlineLevel="2" x14ac:dyDescent="0.2">
      <c r="A509" s="114"/>
      <c r="B509" s="117"/>
      <c r="C509" s="113" t="s">
        <v>840</v>
      </c>
      <c r="D509" s="112" t="s">
        <v>181</v>
      </c>
      <c r="E509" s="111">
        <v>139</v>
      </c>
      <c r="F509" s="69">
        <v>0</v>
      </c>
      <c r="G509" s="69">
        <f t="shared" si="24"/>
        <v>0</v>
      </c>
      <c r="H509" s="69">
        <v>0</v>
      </c>
      <c r="I509" s="69">
        <f t="shared" si="25"/>
        <v>0</v>
      </c>
      <c r="J509" s="68">
        <f t="shared" si="26"/>
        <v>0</v>
      </c>
      <c r="K509" s="262"/>
    </row>
    <row r="510" spans="1:11" s="48" customFormat="1" ht="15.75" customHeight="1" outlineLevel="2" x14ac:dyDescent="0.2">
      <c r="A510" s="114"/>
      <c r="B510" s="117"/>
      <c r="C510" s="113" t="s">
        <v>860</v>
      </c>
      <c r="D510" s="112" t="s">
        <v>305</v>
      </c>
      <c r="E510" s="111">
        <v>44</v>
      </c>
      <c r="F510" s="69">
        <v>0</v>
      </c>
      <c r="G510" s="69">
        <f t="shared" si="24"/>
        <v>0</v>
      </c>
      <c r="H510" s="69">
        <v>0</v>
      </c>
      <c r="I510" s="69">
        <f t="shared" si="25"/>
        <v>0</v>
      </c>
      <c r="J510" s="68">
        <f t="shared" si="26"/>
        <v>0</v>
      </c>
      <c r="K510" s="262"/>
    </row>
    <row r="511" spans="1:11" s="48" customFormat="1" ht="15.75" customHeight="1" outlineLevel="2" x14ac:dyDescent="0.2">
      <c r="A511" s="114"/>
      <c r="B511" s="117"/>
      <c r="C511" s="113" t="s">
        <v>837</v>
      </c>
      <c r="D511" s="112" t="s">
        <v>181</v>
      </c>
      <c r="E511" s="111">
        <v>19.5</v>
      </c>
      <c r="F511" s="69">
        <v>0</v>
      </c>
      <c r="G511" s="69">
        <f t="shared" si="24"/>
        <v>0</v>
      </c>
      <c r="H511" s="69">
        <v>0</v>
      </c>
      <c r="I511" s="69">
        <f t="shared" si="25"/>
        <v>0</v>
      </c>
      <c r="J511" s="68">
        <f t="shared" si="26"/>
        <v>0</v>
      </c>
      <c r="K511" s="262"/>
    </row>
    <row r="512" spans="1:11" s="48" customFormat="1" ht="15.75" customHeight="1" outlineLevel="2" x14ac:dyDescent="0.2">
      <c r="A512" s="114"/>
      <c r="B512" s="117"/>
      <c r="C512" s="113" t="s">
        <v>828</v>
      </c>
      <c r="D512" s="112" t="s">
        <v>181</v>
      </c>
      <c r="E512" s="111">
        <v>7</v>
      </c>
      <c r="F512" s="69">
        <v>0</v>
      </c>
      <c r="G512" s="69">
        <f t="shared" si="24"/>
        <v>0</v>
      </c>
      <c r="H512" s="69">
        <v>0</v>
      </c>
      <c r="I512" s="69">
        <f t="shared" si="25"/>
        <v>0</v>
      </c>
      <c r="J512" s="68">
        <f t="shared" si="26"/>
        <v>0</v>
      </c>
      <c r="K512" s="262"/>
    </row>
    <row r="513" spans="1:11" s="48" customFormat="1" ht="15.75" customHeight="1" outlineLevel="2" x14ac:dyDescent="0.2">
      <c r="A513" s="114"/>
      <c r="B513" s="117"/>
      <c r="C513" s="113" t="s">
        <v>859</v>
      </c>
      <c r="D513" s="112" t="s">
        <v>305</v>
      </c>
      <c r="E513" s="111">
        <v>1.5</v>
      </c>
      <c r="F513" s="69">
        <v>0</v>
      </c>
      <c r="G513" s="69">
        <f t="shared" si="24"/>
        <v>0</v>
      </c>
      <c r="H513" s="69">
        <v>0</v>
      </c>
      <c r="I513" s="69">
        <f t="shared" si="25"/>
        <v>0</v>
      </c>
      <c r="J513" s="68">
        <f t="shared" si="26"/>
        <v>0</v>
      </c>
      <c r="K513" s="262"/>
    </row>
    <row r="514" spans="1:11" s="48" customFormat="1" ht="25.5" customHeight="1" outlineLevel="2" x14ac:dyDescent="0.2">
      <c r="A514" s="114"/>
      <c r="B514" s="117"/>
      <c r="C514" s="113" t="s">
        <v>826</v>
      </c>
      <c r="D514" s="112" t="s">
        <v>181</v>
      </c>
      <c r="E514" s="111">
        <v>1.1000000000000001</v>
      </c>
      <c r="F514" s="69">
        <v>0</v>
      </c>
      <c r="G514" s="69">
        <f t="shared" si="24"/>
        <v>0</v>
      </c>
      <c r="H514" s="69">
        <v>0</v>
      </c>
      <c r="I514" s="69">
        <f t="shared" si="25"/>
        <v>0</v>
      </c>
      <c r="J514" s="68">
        <f t="shared" si="26"/>
        <v>0</v>
      </c>
      <c r="K514" s="262"/>
    </row>
    <row r="515" spans="1:11" s="48" customFormat="1" ht="25.5" customHeight="1" outlineLevel="2" x14ac:dyDescent="0.2">
      <c r="A515" s="114"/>
      <c r="B515" s="117"/>
      <c r="C515" s="113" t="s">
        <v>825</v>
      </c>
      <c r="D515" s="112" t="s">
        <v>181</v>
      </c>
      <c r="E515" s="111">
        <v>7.3</v>
      </c>
      <c r="F515" s="69">
        <v>0</v>
      </c>
      <c r="G515" s="69">
        <f t="shared" si="24"/>
        <v>0</v>
      </c>
      <c r="H515" s="69">
        <v>0</v>
      </c>
      <c r="I515" s="69">
        <f t="shared" si="25"/>
        <v>0</v>
      </c>
      <c r="J515" s="68">
        <f t="shared" si="26"/>
        <v>0</v>
      </c>
      <c r="K515" s="262"/>
    </row>
    <row r="516" spans="1:11" s="48" customFormat="1" ht="15.75" customHeight="1" outlineLevel="2" x14ac:dyDescent="0.2">
      <c r="A516" s="114"/>
      <c r="B516" s="117"/>
      <c r="C516" s="113" t="s">
        <v>824</v>
      </c>
      <c r="D516" s="112" t="s">
        <v>181</v>
      </c>
      <c r="E516" s="111">
        <v>1.2</v>
      </c>
      <c r="F516" s="69">
        <v>0</v>
      </c>
      <c r="G516" s="69">
        <f t="shared" si="24"/>
        <v>0</v>
      </c>
      <c r="H516" s="69">
        <v>0</v>
      </c>
      <c r="I516" s="69">
        <f t="shared" si="25"/>
        <v>0</v>
      </c>
      <c r="J516" s="68">
        <f t="shared" si="26"/>
        <v>0</v>
      </c>
      <c r="K516" s="262"/>
    </row>
    <row r="517" spans="1:11" s="48" customFormat="1" ht="15.75" customHeight="1" outlineLevel="2" x14ac:dyDescent="0.2">
      <c r="A517" s="114"/>
      <c r="B517" s="117"/>
      <c r="C517" s="113" t="s">
        <v>397</v>
      </c>
      <c r="D517" s="112" t="s">
        <v>215</v>
      </c>
      <c r="E517" s="111">
        <v>1</v>
      </c>
      <c r="F517" s="69">
        <v>0</v>
      </c>
      <c r="G517" s="69">
        <f t="shared" si="24"/>
        <v>0</v>
      </c>
      <c r="H517" s="69">
        <v>0</v>
      </c>
      <c r="I517" s="69">
        <f t="shared" si="25"/>
        <v>0</v>
      </c>
      <c r="J517" s="68">
        <f t="shared" si="26"/>
        <v>0</v>
      </c>
      <c r="K517" s="262"/>
    </row>
    <row r="518" spans="1:11" s="48" customFormat="1" ht="15.75" customHeight="1" outlineLevel="2" x14ac:dyDescent="0.2">
      <c r="A518" s="114"/>
      <c r="B518" s="117"/>
      <c r="C518" s="113" t="s">
        <v>866</v>
      </c>
      <c r="D518" s="112"/>
      <c r="E518" s="111"/>
      <c r="F518" s="69">
        <v>0</v>
      </c>
      <c r="G518" s="69">
        <f t="shared" si="24"/>
        <v>0</v>
      </c>
      <c r="H518" s="69">
        <v>0</v>
      </c>
      <c r="I518" s="69">
        <f t="shared" si="25"/>
        <v>0</v>
      </c>
      <c r="J518" s="68">
        <f t="shared" si="26"/>
        <v>0</v>
      </c>
      <c r="K518" s="262"/>
    </row>
    <row r="519" spans="1:11" s="48" customFormat="1" ht="15.75" customHeight="1" outlineLevel="2" x14ac:dyDescent="0.2">
      <c r="A519" s="114"/>
      <c r="B519" s="117"/>
      <c r="C519" s="113" t="s">
        <v>863</v>
      </c>
      <c r="D519" s="112" t="s">
        <v>190</v>
      </c>
      <c r="E519" s="111">
        <v>1</v>
      </c>
      <c r="F519" s="69">
        <v>0</v>
      </c>
      <c r="G519" s="69">
        <f t="shared" si="24"/>
        <v>0</v>
      </c>
      <c r="H519" s="69">
        <v>0</v>
      </c>
      <c r="I519" s="69">
        <f t="shared" si="25"/>
        <v>0</v>
      </c>
      <c r="J519" s="68">
        <f t="shared" si="26"/>
        <v>0</v>
      </c>
      <c r="K519" s="262"/>
    </row>
    <row r="520" spans="1:11" s="48" customFormat="1" ht="15.75" customHeight="1" outlineLevel="2" x14ac:dyDescent="0.2">
      <c r="A520" s="114"/>
      <c r="B520" s="117"/>
      <c r="C520" s="113" t="s">
        <v>861</v>
      </c>
      <c r="D520" s="112" t="s">
        <v>190</v>
      </c>
      <c r="E520" s="111">
        <v>10</v>
      </c>
      <c r="F520" s="69">
        <v>0</v>
      </c>
      <c r="G520" s="69">
        <f t="shared" si="24"/>
        <v>0</v>
      </c>
      <c r="H520" s="69">
        <v>0</v>
      </c>
      <c r="I520" s="69">
        <f t="shared" si="25"/>
        <v>0</v>
      </c>
      <c r="J520" s="68">
        <f t="shared" si="26"/>
        <v>0</v>
      </c>
      <c r="K520" s="262"/>
    </row>
    <row r="521" spans="1:11" s="48" customFormat="1" ht="15.75" customHeight="1" outlineLevel="2" x14ac:dyDescent="0.2">
      <c r="A521" s="114"/>
      <c r="B521" s="117"/>
      <c r="C521" s="113" t="s">
        <v>856</v>
      </c>
      <c r="D521" s="112" t="s">
        <v>190</v>
      </c>
      <c r="E521" s="111">
        <v>10</v>
      </c>
      <c r="F521" s="69">
        <v>0</v>
      </c>
      <c r="G521" s="69">
        <f t="shared" si="24"/>
        <v>0</v>
      </c>
      <c r="H521" s="69">
        <v>0</v>
      </c>
      <c r="I521" s="69">
        <f t="shared" si="25"/>
        <v>0</v>
      </c>
      <c r="J521" s="68">
        <f t="shared" si="26"/>
        <v>0</v>
      </c>
      <c r="K521" s="262"/>
    </row>
    <row r="522" spans="1:11" s="48" customFormat="1" ht="15.75" customHeight="1" outlineLevel="2" x14ac:dyDescent="0.2">
      <c r="A522" s="114"/>
      <c r="B522" s="117"/>
      <c r="C522" s="113" t="s">
        <v>812</v>
      </c>
      <c r="D522" s="112" t="s">
        <v>181</v>
      </c>
      <c r="E522" s="111">
        <v>195</v>
      </c>
      <c r="F522" s="69">
        <v>0</v>
      </c>
      <c r="G522" s="69">
        <f t="shared" si="24"/>
        <v>0</v>
      </c>
      <c r="H522" s="69">
        <v>0</v>
      </c>
      <c r="I522" s="69">
        <f t="shared" si="25"/>
        <v>0</v>
      </c>
      <c r="J522" s="68">
        <f t="shared" si="26"/>
        <v>0</v>
      </c>
      <c r="K522" s="262"/>
    </row>
    <row r="523" spans="1:11" s="48" customFormat="1" ht="15.75" customHeight="1" outlineLevel="2" x14ac:dyDescent="0.2">
      <c r="A523" s="114"/>
      <c r="B523" s="117"/>
      <c r="C523" s="113" t="s">
        <v>811</v>
      </c>
      <c r="D523" s="112" t="s">
        <v>305</v>
      </c>
      <c r="E523" s="111">
        <v>38.6</v>
      </c>
      <c r="F523" s="69">
        <v>0</v>
      </c>
      <c r="G523" s="69">
        <f t="shared" si="24"/>
        <v>0</v>
      </c>
      <c r="H523" s="69">
        <v>0</v>
      </c>
      <c r="I523" s="69">
        <f t="shared" si="25"/>
        <v>0</v>
      </c>
      <c r="J523" s="68">
        <f t="shared" si="26"/>
        <v>0</v>
      </c>
      <c r="K523" s="262"/>
    </row>
    <row r="524" spans="1:11" s="48" customFormat="1" ht="15.75" customHeight="1" outlineLevel="2" x14ac:dyDescent="0.2">
      <c r="A524" s="114"/>
      <c r="B524" s="117"/>
      <c r="C524" s="113" t="s">
        <v>843</v>
      </c>
      <c r="D524" s="112" t="s">
        <v>305</v>
      </c>
      <c r="E524" s="111">
        <v>11.1</v>
      </c>
      <c r="F524" s="69">
        <v>0</v>
      </c>
      <c r="G524" s="69">
        <f t="shared" si="24"/>
        <v>0</v>
      </c>
      <c r="H524" s="69">
        <v>0</v>
      </c>
      <c r="I524" s="69">
        <f t="shared" si="25"/>
        <v>0</v>
      </c>
      <c r="J524" s="68">
        <f t="shared" si="26"/>
        <v>0</v>
      </c>
      <c r="K524" s="262"/>
    </row>
    <row r="525" spans="1:11" s="48" customFormat="1" ht="15.75" customHeight="1" outlineLevel="2" x14ac:dyDescent="0.2">
      <c r="A525" s="114"/>
      <c r="B525" s="117"/>
      <c r="C525" s="113" t="s">
        <v>842</v>
      </c>
      <c r="D525" s="112" t="s">
        <v>305</v>
      </c>
      <c r="E525" s="111">
        <v>36.1</v>
      </c>
      <c r="F525" s="69">
        <v>0</v>
      </c>
      <c r="G525" s="69">
        <f t="shared" si="24"/>
        <v>0</v>
      </c>
      <c r="H525" s="69">
        <v>0</v>
      </c>
      <c r="I525" s="69">
        <f t="shared" si="25"/>
        <v>0</v>
      </c>
      <c r="J525" s="68">
        <f t="shared" si="26"/>
        <v>0</v>
      </c>
      <c r="K525" s="262"/>
    </row>
    <row r="526" spans="1:11" s="48" customFormat="1" ht="15.75" customHeight="1" outlineLevel="2" x14ac:dyDescent="0.2">
      <c r="A526" s="114"/>
      <c r="B526" s="117"/>
      <c r="C526" s="113" t="s">
        <v>841</v>
      </c>
      <c r="D526" s="112" t="s">
        <v>305</v>
      </c>
      <c r="E526" s="111">
        <v>12.5</v>
      </c>
      <c r="F526" s="69">
        <v>0</v>
      </c>
      <c r="G526" s="69">
        <f t="shared" si="24"/>
        <v>0</v>
      </c>
      <c r="H526" s="69">
        <v>0</v>
      </c>
      <c r="I526" s="69">
        <f t="shared" si="25"/>
        <v>0</v>
      </c>
      <c r="J526" s="68">
        <f t="shared" si="26"/>
        <v>0</v>
      </c>
      <c r="K526" s="262"/>
    </row>
    <row r="527" spans="1:11" s="48" customFormat="1" ht="15.75" customHeight="1" outlineLevel="2" x14ac:dyDescent="0.2">
      <c r="A527" s="114"/>
      <c r="B527" s="117"/>
      <c r="C527" s="113" t="s">
        <v>810</v>
      </c>
      <c r="D527" s="112" t="s">
        <v>181</v>
      </c>
      <c r="E527" s="111">
        <v>32.200000000000003</v>
      </c>
      <c r="F527" s="69">
        <v>0</v>
      </c>
      <c r="G527" s="69">
        <f t="shared" si="24"/>
        <v>0</v>
      </c>
      <c r="H527" s="69">
        <v>0</v>
      </c>
      <c r="I527" s="69">
        <f t="shared" si="25"/>
        <v>0</v>
      </c>
      <c r="J527" s="68">
        <f t="shared" si="26"/>
        <v>0</v>
      </c>
      <c r="K527" s="262"/>
    </row>
    <row r="528" spans="1:11" s="48" customFormat="1" ht="15.75" customHeight="1" outlineLevel="2" x14ac:dyDescent="0.2">
      <c r="A528" s="114"/>
      <c r="B528" s="117"/>
      <c r="C528" s="113" t="s">
        <v>840</v>
      </c>
      <c r="D528" s="112" t="s">
        <v>181</v>
      </c>
      <c r="E528" s="111">
        <v>94</v>
      </c>
      <c r="F528" s="69">
        <v>0</v>
      </c>
      <c r="G528" s="69">
        <f t="shared" si="24"/>
        <v>0</v>
      </c>
      <c r="H528" s="69">
        <v>0</v>
      </c>
      <c r="I528" s="69">
        <f t="shared" si="25"/>
        <v>0</v>
      </c>
      <c r="J528" s="68">
        <f t="shared" si="26"/>
        <v>0</v>
      </c>
      <c r="K528" s="262"/>
    </row>
    <row r="529" spans="1:11" s="48" customFormat="1" ht="15.75" customHeight="1" outlineLevel="2" x14ac:dyDescent="0.2">
      <c r="A529" s="114"/>
      <c r="B529" s="117"/>
      <c r="C529" s="113" t="s">
        <v>860</v>
      </c>
      <c r="D529" s="112" t="s">
        <v>305</v>
      </c>
      <c r="E529" s="111">
        <v>29.9</v>
      </c>
      <c r="F529" s="69">
        <v>0</v>
      </c>
      <c r="G529" s="69">
        <f t="shared" si="24"/>
        <v>0</v>
      </c>
      <c r="H529" s="69">
        <v>0</v>
      </c>
      <c r="I529" s="69">
        <f t="shared" si="25"/>
        <v>0</v>
      </c>
      <c r="J529" s="68">
        <f t="shared" si="26"/>
        <v>0</v>
      </c>
      <c r="K529" s="262"/>
    </row>
    <row r="530" spans="1:11" s="48" customFormat="1" ht="15.75" customHeight="1" outlineLevel="2" x14ac:dyDescent="0.2">
      <c r="A530" s="114"/>
      <c r="B530" s="117"/>
      <c r="C530" s="113" t="s">
        <v>837</v>
      </c>
      <c r="D530" s="112" t="s">
        <v>181</v>
      </c>
      <c r="E530" s="111">
        <v>15.5</v>
      </c>
      <c r="F530" s="69">
        <v>0</v>
      </c>
      <c r="G530" s="69">
        <f t="shared" si="24"/>
        <v>0</v>
      </c>
      <c r="H530" s="69">
        <v>0</v>
      </c>
      <c r="I530" s="69">
        <f t="shared" si="25"/>
        <v>0</v>
      </c>
      <c r="J530" s="68">
        <f t="shared" si="26"/>
        <v>0</v>
      </c>
      <c r="K530" s="262"/>
    </row>
    <row r="531" spans="1:11" s="48" customFormat="1" ht="15.75" customHeight="1" outlineLevel="2" x14ac:dyDescent="0.2">
      <c r="A531" s="114"/>
      <c r="B531" s="117"/>
      <c r="C531" s="113" t="s">
        <v>828</v>
      </c>
      <c r="D531" s="112" t="s">
        <v>181</v>
      </c>
      <c r="E531" s="111">
        <v>7</v>
      </c>
      <c r="F531" s="69">
        <v>0</v>
      </c>
      <c r="G531" s="69">
        <f t="shared" ref="G531:G594" si="27">F531*E531</f>
        <v>0</v>
      </c>
      <c r="H531" s="69">
        <v>0</v>
      </c>
      <c r="I531" s="69">
        <f t="shared" ref="I531:I594" si="28">H531*E531</f>
        <v>0</v>
      </c>
      <c r="J531" s="68">
        <f t="shared" ref="J531:J594" si="29">I531+G531</f>
        <v>0</v>
      </c>
      <c r="K531" s="262"/>
    </row>
    <row r="532" spans="1:11" s="48" customFormat="1" ht="15.75" customHeight="1" outlineLevel="2" x14ac:dyDescent="0.2">
      <c r="A532" s="114"/>
      <c r="B532" s="117"/>
      <c r="C532" s="113" t="s">
        <v>859</v>
      </c>
      <c r="D532" s="112" t="s">
        <v>305</v>
      </c>
      <c r="E532" s="111">
        <v>1.5</v>
      </c>
      <c r="F532" s="69">
        <v>0</v>
      </c>
      <c r="G532" s="69">
        <f t="shared" si="27"/>
        <v>0</v>
      </c>
      <c r="H532" s="69">
        <v>0</v>
      </c>
      <c r="I532" s="69">
        <f t="shared" si="28"/>
        <v>0</v>
      </c>
      <c r="J532" s="68">
        <f t="shared" si="29"/>
        <v>0</v>
      </c>
      <c r="K532" s="262"/>
    </row>
    <row r="533" spans="1:11" s="48" customFormat="1" ht="25.5" customHeight="1" outlineLevel="2" x14ac:dyDescent="0.2">
      <c r="A533" s="114"/>
      <c r="B533" s="117"/>
      <c r="C533" s="113" t="s">
        <v>826</v>
      </c>
      <c r="D533" s="112" t="s">
        <v>181</v>
      </c>
      <c r="E533" s="111">
        <v>1.3</v>
      </c>
      <c r="F533" s="69">
        <v>0</v>
      </c>
      <c r="G533" s="69">
        <f t="shared" si="27"/>
        <v>0</v>
      </c>
      <c r="H533" s="69">
        <v>0</v>
      </c>
      <c r="I533" s="69">
        <f t="shared" si="28"/>
        <v>0</v>
      </c>
      <c r="J533" s="68">
        <f t="shared" si="29"/>
        <v>0</v>
      </c>
      <c r="K533" s="262"/>
    </row>
    <row r="534" spans="1:11" s="48" customFormat="1" ht="25.5" customHeight="1" outlineLevel="2" x14ac:dyDescent="0.2">
      <c r="A534" s="114"/>
      <c r="B534" s="117"/>
      <c r="C534" s="113" t="s">
        <v>825</v>
      </c>
      <c r="D534" s="112" t="s">
        <v>181</v>
      </c>
      <c r="E534" s="111">
        <v>7.3</v>
      </c>
      <c r="F534" s="69">
        <v>0</v>
      </c>
      <c r="G534" s="69">
        <f t="shared" si="27"/>
        <v>0</v>
      </c>
      <c r="H534" s="69">
        <v>0</v>
      </c>
      <c r="I534" s="69">
        <f t="shared" si="28"/>
        <v>0</v>
      </c>
      <c r="J534" s="68">
        <f t="shared" si="29"/>
        <v>0</v>
      </c>
      <c r="K534" s="262"/>
    </row>
    <row r="535" spans="1:11" s="48" customFormat="1" ht="15.75" customHeight="1" outlineLevel="2" x14ac:dyDescent="0.2">
      <c r="A535" s="114"/>
      <c r="B535" s="117"/>
      <c r="C535" s="113" t="s">
        <v>824</v>
      </c>
      <c r="D535" s="112" t="s">
        <v>181</v>
      </c>
      <c r="E535" s="111">
        <v>1.2</v>
      </c>
      <c r="F535" s="69">
        <v>0</v>
      </c>
      <c r="G535" s="69">
        <f t="shared" si="27"/>
        <v>0</v>
      </c>
      <c r="H535" s="69">
        <v>0</v>
      </c>
      <c r="I535" s="69">
        <f t="shared" si="28"/>
        <v>0</v>
      </c>
      <c r="J535" s="68">
        <f t="shared" si="29"/>
        <v>0</v>
      </c>
      <c r="K535" s="262"/>
    </row>
    <row r="536" spans="1:11" s="48" customFormat="1" ht="15.75" customHeight="1" outlineLevel="2" x14ac:dyDescent="0.2">
      <c r="A536" s="114"/>
      <c r="B536" s="117"/>
      <c r="C536" s="113" t="s">
        <v>397</v>
      </c>
      <c r="D536" s="112" t="s">
        <v>215</v>
      </c>
      <c r="E536" s="111">
        <v>1</v>
      </c>
      <c r="F536" s="69">
        <v>0</v>
      </c>
      <c r="G536" s="69">
        <f t="shared" si="27"/>
        <v>0</v>
      </c>
      <c r="H536" s="69">
        <v>0</v>
      </c>
      <c r="I536" s="69">
        <f t="shared" si="28"/>
        <v>0</v>
      </c>
      <c r="J536" s="68">
        <f t="shared" si="29"/>
        <v>0</v>
      </c>
      <c r="K536" s="262"/>
    </row>
    <row r="537" spans="1:11" s="48" customFormat="1" ht="15.75" customHeight="1" outlineLevel="2" x14ac:dyDescent="0.2">
      <c r="A537" s="114"/>
      <c r="B537" s="117"/>
      <c r="C537" s="113" t="s">
        <v>865</v>
      </c>
      <c r="D537" s="112"/>
      <c r="E537" s="111"/>
      <c r="F537" s="69">
        <v>0</v>
      </c>
      <c r="G537" s="69">
        <f t="shared" si="27"/>
        <v>0</v>
      </c>
      <c r="H537" s="69">
        <v>0</v>
      </c>
      <c r="I537" s="69">
        <f t="shared" si="28"/>
        <v>0</v>
      </c>
      <c r="J537" s="68">
        <f t="shared" si="29"/>
        <v>0</v>
      </c>
      <c r="K537" s="262"/>
    </row>
    <row r="538" spans="1:11" s="48" customFormat="1" ht="15.75" customHeight="1" outlineLevel="2" x14ac:dyDescent="0.2">
      <c r="A538" s="114"/>
      <c r="B538" s="117"/>
      <c r="C538" s="113" t="s">
        <v>863</v>
      </c>
      <c r="D538" s="112" t="s">
        <v>190</v>
      </c>
      <c r="E538" s="111">
        <v>1</v>
      </c>
      <c r="F538" s="69">
        <v>0</v>
      </c>
      <c r="G538" s="69">
        <f t="shared" si="27"/>
        <v>0</v>
      </c>
      <c r="H538" s="69">
        <v>0</v>
      </c>
      <c r="I538" s="69">
        <f t="shared" si="28"/>
        <v>0</v>
      </c>
      <c r="J538" s="68">
        <f t="shared" si="29"/>
        <v>0</v>
      </c>
      <c r="K538" s="262"/>
    </row>
    <row r="539" spans="1:11" s="48" customFormat="1" ht="15.75" customHeight="1" outlineLevel="2" x14ac:dyDescent="0.2">
      <c r="A539" s="114"/>
      <c r="B539" s="117"/>
      <c r="C539" s="113" t="s">
        <v>861</v>
      </c>
      <c r="D539" s="112" t="s">
        <v>190</v>
      </c>
      <c r="E539" s="111">
        <v>10</v>
      </c>
      <c r="F539" s="69">
        <v>0</v>
      </c>
      <c r="G539" s="69">
        <f t="shared" si="27"/>
        <v>0</v>
      </c>
      <c r="H539" s="69">
        <v>0</v>
      </c>
      <c r="I539" s="69">
        <f t="shared" si="28"/>
        <v>0</v>
      </c>
      <c r="J539" s="68">
        <f t="shared" si="29"/>
        <v>0</v>
      </c>
      <c r="K539" s="262"/>
    </row>
    <row r="540" spans="1:11" s="48" customFormat="1" ht="15.75" customHeight="1" outlineLevel="2" x14ac:dyDescent="0.2">
      <c r="A540" s="114"/>
      <c r="B540" s="117"/>
      <c r="C540" s="113" t="s">
        <v>856</v>
      </c>
      <c r="D540" s="112" t="s">
        <v>190</v>
      </c>
      <c r="E540" s="111">
        <v>10</v>
      </c>
      <c r="F540" s="69">
        <v>0</v>
      </c>
      <c r="G540" s="69">
        <f t="shared" si="27"/>
        <v>0</v>
      </c>
      <c r="H540" s="69">
        <v>0</v>
      </c>
      <c r="I540" s="69">
        <f t="shared" si="28"/>
        <v>0</v>
      </c>
      <c r="J540" s="68">
        <f t="shared" si="29"/>
        <v>0</v>
      </c>
      <c r="K540" s="262"/>
    </row>
    <row r="541" spans="1:11" s="48" customFormat="1" ht="15.75" customHeight="1" outlineLevel="2" x14ac:dyDescent="0.2">
      <c r="A541" s="114"/>
      <c r="B541" s="117"/>
      <c r="C541" s="113" t="s">
        <v>812</v>
      </c>
      <c r="D541" s="112" t="s">
        <v>181</v>
      </c>
      <c r="E541" s="111">
        <v>144</v>
      </c>
      <c r="F541" s="69">
        <v>0</v>
      </c>
      <c r="G541" s="69">
        <f t="shared" si="27"/>
        <v>0</v>
      </c>
      <c r="H541" s="69">
        <v>0</v>
      </c>
      <c r="I541" s="69">
        <f t="shared" si="28"/>
        <v>0</v>
      </c>
      <c r="J541" s="68">
        <f t="shared" si="29"/>
        <v>0</v>
      </c>
      <c r="K541" s="262"/>
    </row>
    <row r="542" spans="1:11" s="48" customFormat="1" ht="15.75" customHeight="1" outlineLevel="2" x14ac:dyDescent="0.2">
      <c r="A542" s="114"/>
      <c r="B542" s="117"/>
      <c r="C542" s="113" t="s">
        <v>811</v>
      </c>
      <c r="D542" s="112" t="s">
        <v>305</v>
      </c>
      <c r="E542" s="111">
        <v>38.4</v>
      </c>
      <c r="F542" s="69">
        <v>0</v>
      </c>
      <c r="G542" s="69">
        <f t="shared" si="27"/>
        <v>0</v>
      </c>
      <c r="H542" s="69">
        <v>0</v>
      </c>
      <c r="I542" s="69">
        <f t="shared" si="28"/>
        <v>0</v>
      </c>
      <c r="J542" s="68">
        <f t="shared" si="29"/>
        <v>0</v>
      </c>
      <c r="K542" s="262"/>
    </row>
    <row r="543" spans="1:11" s="48" customFormat="1" ht="15.75" customHeight="1" outlineLevel="2" x14ac:dyDescent="0.2">
      <c r="A543" s="114"/>
      <c r="B543" s="117"/>
      <c r="C543" s="113" t="s">
        <v>843</v>
      </c>
      <c r="D543" s="112" t="s">
        <v>305</v>
      </c>
      <c r="E543" s="111">
        <v>24.9</v>
      </c>
      <c r="F543" s="69">
        <v>0</v>
      </c>
      <c r="G543" s="69">
        <f t="shared" si="27"/>
        <v>0</v>
      </c>
      <c r="H543" s="69">
        <v>0</v>
      </c>
      <c r="I543" s="69">
        <f t="shared" si="28"/>
        <v>0</v>
      </c>
      <c r="J543" s="68">
        <f t="shared" si="29"/>
        <v>0</v>
      </c>
      <c r="K543" s="262"/>
    </row>
    <row r="544" spans="1:11" s="48" customFormat="1" ht="15.75" customHeight="1" outlineLevel="2" x14ac:dyDescent="0.2">
      <c r="A544" s="114"/>
      <c r="B544" s="117"/>
      <c r="C544" s="113" t="s">
        <v>842</v>
      </c>
      <c r="D544" s="112" t="s">
        <v>305</v>
      </c>
      <c r="E544" s="111">
        <v>15.2</v>
      </c>
      <c r="F544" s="69">
        <v>0</v>
      </c>
      <c r="G544" s="69">
        <f t="shared" si="27"/>
        <v>0</v>
      </c>
      <c r="H544" s="69">
        <v>0</v>
      </c>
      <c r="I544" s="69">
        <f t="shared" si="28"/>
        <v>0</v>
      </c>
      <c r="J544" s="68">
        <f t="shared" si="29"/>
        <v>0</v>
      </c>
      <c r="K544" s="262"/>
    </row>
    <row r="545" spans="1:11" s="48" customFormat="1" ht="15.75" customHeight="1" outlineLevel="2" x14ac:dyDescent="0.2">
      <c r="A545" s="114"/>
      <c r="B545" s="117"/>
      <c r="C545" s="113" t="s">
        <v>810</v>
      </c>
      <c r="D545" s="112" t="s">
        <v>181</v>
      </c>
      <c r="E545" s="111">
        <v>27.2</v>
      </c>
      <c r="F545" s="69">
        <v>0</v>
      </c>
      <c r="G545" s="69">
        <f t="shared" si="27"/>
        <v>0</v>
      </c>
      <c r="H545" s="69">
        <v>0</v>
      </c>
      <c r="I545" s="69">
        <f t="shared" si="28"/>
        <v>0</v>
      </c>
      <c r="J545" s="68">
        <f t="shared" si="29"/>
        <v>0</v>
      </c>
      <c r="K545" s="262"/>
    </row>
    <row r="546" spans="1:11" s="48" customFormat="1" ht="15.75" customHeight="1" outlineLevel="2" x14ac:dyDescent="0.2">
      <c r="A546" s="114"/>
      <c r="B546" s="117"/>
      <c r="C546" s="113" t="s">
        <v>840</v>
      </c>
      <c r="D546" s="112" t="s">
        <v>181</v>
      </c>
      <c r="E546" s="111">
        <v>94</v>
      </c>
      <c r="F546" s="69">
        <v>0</v>
      </c>
      <c r="G546" s="69">
        <f t="shared" si="27"/>
        <v>0</v>
      </c>
      <c r="H546" s="69">
        <v>0</v>
      </c>
      <c r="I546" s="69">
        <f t="shared" si="28"/>
        <v>0</v>
      </c>
      <c r="J546" s="68">
        <f t="shared" si="29"/>
        <v>0</v>
      </c>
      <c r="K546" s="262"/>
    </row>
    <row r="547" spans="1:11" s="48" customFormat="1" ht="15.75" customHeight="1" outlineLevel="2" x14ac:dyDescent="0.2">
      <c r="A547" s="114"/>
      <c r="B547" s="117"/>
      <c r="C547" s="113" t="s">
        <v>860</v>
      </c>
      <c r="D547" s="112" t="s">
        <v>305</v>
      </c>
      <c r="E547" s="111">
        <v>29.8</v>
      </c>
      <c r="F547" s="69">
        <v>0</v>
      </c>
      <c r="G547" s="69">
        <f t="shared" si="27"/>
        <v>0</v>
      </c>
      <c r="H547" s="69">
        <v>0</v>
      </c>
      <c r="I547" s="69">
        <f t="shared" si="28"/>
        <v>0</v>
      </c>
      <c r="J547" s="68">
        <f t="shared" si="29"/>
        <v>0</v>
      </c>
      <c r="K547" s="262"/>
    </row>
    <row r="548" spans="1:11" s="48" customFormat="1" ht="15.75" customHeight="1" outlineLevel="2" x14ac:dyDescent="0.2">
      <c r="A548" s="114"/>
      <c r="B548" s="117"/>
      <c r="C548" s="113" t="s">
        <v>837</v>
      </c>
      <c r="D548" s="112" t="s">
        <v>181</v>
      </c>
      <c r="E548" s="111">
        <v>17.8</v>
      </c>
      <c r="F548" s="69">
        <v>0</v>
      </c>
      <c r="G548" s="69">
        <f t="shared" si="27"/>
        <v>0</v>
      </c>
      <c r="H548" s="69">
        <v>0</v>
      </c>
      <c r="I548" s="69">
        <f t="shared" si="28"/>
        <v>0</v>
      </c>
      <c r="J548" s="68">
        <f t="shared" si="29"/>
        <v>0</v>
      </c>
      <c r="K548" s="262"/>
    </row>
    <row r="549" spans="1:11" s="48" customFormat="1" ht="15.75" customHeight="1" outlineLevel="2" x14ac:dyDescent="0.2">
      <c r="A549" s="114"/>
      <c r="B549" s="117"/>
      <c r="C549" s="113" t="s">
        <v>828</v>
      </c>
      <c r="D549" s="112" t="s">
        <v>181</v>
      </c>
      <c r="E549" s="111">
        <v>7</v>
      </c>
      <c r="F549" s="69">
        <v>0</v>
      </c>
      <c r="G549" s="69">
        <f t="shared" si="27"/>
        <v>0</v>
      </c>
      <c r="H549" s="69">
        <v>0</v>
      </c>
      <c r="I549" s="69">
        <f t="shared" si="28"/>
        <v>0</v>
      </c>
      <c r="J549" s="68">
        <f t="shared" si="29"/>
        <v>0</v>
      </c>
      <c r="K549" s="262"/>
    </row>
    <row r="550" spans="1:11" s="48" customFormat="1" ht="15.75" customHeight="1" outlineLevel="2" x14ac:dyDescent="0.2">
      <c r="A550" s="114"/>
      <c r="B550" s="117"/>
      <c r="C550" s="113" t="s">
        <v>859</v>
      </c>
      <c r="D550" s="112" t="s">
        <v>305</v>
      </c>
      <c r="E550" s="111">
        <v>1.5</v>
      </c>
      <c r="F550" s="69">
        <v>0</v>
      </c>
      <c r="G550" s="69">
        <f t="shared" si="27"/>
        <v>0</v>
      </c>
      <c r="H550" s="69">
        <v>0</v>
      </c>
      <c r="I550" s="69">
        <f t="shared" si="28"/>
        <v>0</v>
      </c>
      <c r="J550" s="68">
        <f t="shared" si="29"/>
        <v>0</v>
      </c>
      <c r="K550" s="262"/>
    </row>
    <row r="551" spans="1:11" s="48" customFormat="1" ht="25.5" customHeight="1" outlineLevel="2" x14ac:dyDescent="0.2">
      <c r="A551" s="114"/>
      <c r="B551" s="117"/>
      <c r="C551" s="113" t="s">
        <v>826</v>
      </c>
      <c r="D551" s="112" t="s">
        <v>181</v>
      </c>
      <c r="E551" s="111">
        <v>1.4000000000000001</v>
      </c>
      <c r="F551" s="69">
        <v>0</v>
      </c>
      <c r="G551" s="69">
        <f t="shared" si="27"/>
        <v>0</v>
      </c>
      <c r="H551" s="69">
        <v>0</v>
      </c>
      <c r="I551" s="69">
        <f t="shared" si="28"/>
        <v>0</v>
      </c>
      <c r="J551" s="68">
        <f t="shared" si="29"/>
        <v>0</v>
      </c>
      <c r="K551" s="262"/>
    </row>
    <row r="552" spans="1:11" s="48" customFormat="1" ht="25.5" customHeight="1" outlineLevel="2" x14ac:dyDescent="0.2">
      <c r="A552" s="114"/>
      <c r="B552" s="117"/>
      <c r="C552" s="113" t="s">
        <v>825</v>
      </c>
      <c r="D552" s="112" t="s">
        <v>181</v>
      </c>
      <c r="E552" s="111">
        <v>7.3</v>
      </c>
      <c r="F552" s="69">
        <v>0</v>
      </c>
      <c r="G552" s="69">
        <f t="shared" si="27"/>
        <v>0</v>
      </c>
      <c r="H552" s="69">
        <v>0</v>
      </c>
      <c r="I552" s="69">
        <f t="shared" si="28"/>
        <v>0</v>
      </c>
      <c r="J552" s="68">
        <f t="shared" si="29"/>
        <v>0</v>
      </c>
      <c r="K552" s="262"/>
    </row>
    <row r="553" spans="1:11" s="48" customFormat="1" ht="15.75" customHeight="1" outlineLevel="2" x14ac:dyDescent="0.2">
      <c r="A553" s="114"/>
      <c r="B553" s="117"/>
      <c r="C553" s="113" t="s">
        <v>824</v>
      </c>
      <c r="D553" s="112" t="s">
        <v>181</v>
      </c>
      <c r="E553" s="111">
        <v>1.2</v>
      </c>
      <c r="F553" s="69">
        <v>0</v>
      </c>
      <c r="G553" s="69">
        <f t="shared" si="27"/>
        <v>0</v>
      </c>
      <c r="H553" s="69">
        <v>0</v>
      </c>
      <c r="I553" s="69">
        <f t="shared" si="28"/>
        <v>0</v>
      </c>
      <c r="J553" s="68">
        <f t="shared" si="29"/>
        <v>0</v>
      </c>
      <c r="K553" s="262"/>
    </row>
    <row r="554" spans="1:11" s="48" customFormat="1" ht="15.75" customHeight="1" outlineLevel="2" x14ac:dyDescent="0.2">
      <c r="A554" s="114"/>
      <c r="B554" s="117"/>
      <c r="C554" s="113" t="s">
        <v>397</v>
      </c>
      <c r="D554" s="112" t="s">
        <v>215</v>
      </c>
      <c r="E554" s="111">
        <v>1</v>
      </c>
      <c r="F554" s="69">
        <v>0</v>
      </c>
      <c r="G554" s="69">
        <f t="shared" si="27"/>
        <v>0</v>
      </c>
      <c r="H554" s="69">
        <v>0</v>
      </c>
      <c r="I554" s="69">
        <f t="shared" si="28"/>
        <v>0</v>
      </c>
      <c r="J554" s="68">
        <f t="shared" si="29"/>
        <v>0</v>
      </c>
      <c r="K554" s="262"/>
    </row>
    <row r="555" spans="1:11" s="48" customFormat="1" ht="15.75" customHeight="1" outlineLevel="2" x14ac:dyDescent="0.2">
      <c r="A555" s="114"/>
      <c r="B555" s="117"/>
      <c r="C555" s="113" t="s">
        <v>864</v>
      </c>
      <c r="D555" s="112"/>
      <c r="E555" s="111"/>
      <c r="F555" s="69">
        <v>0</v>
      </c>
      <c r="G555" s="69">
        <f t="shared" si="27"/>
        <v>0</v>
      </c>
      <c r="H555" s="69">
        <v>0</v>
      </c>
      <c r="I555" s="69">
        <f t="shared" si="28"/>
        <v>0</v>
      </c>
      <c r="J555" s="68">
        <f t="shared" si="29"/>
        <v>0</v>
      </c>
      <c r="K555" s="262"/>
    </row>
    <row r="556" spans="1:11" s="48" customFormat="1" ht="15.75" customHeight="1" outlineLevel="2" x14ac:dyDescent="0.2">
      <c r="A556" s="114"/>
      <c r="B556" s="117"/>
      <c r="C556" s="113" t="s">
        <v>863</v>
      </c>
      <c r="D556" s="112" t="s">
        <v>190</v>
      </c>
      <c r="E556" s="111">
        <v>1</v>
      </c>
      <c r="F556" s="69">
        <v>0</v>
      </c>
      <c r="G556" s="69">
        <f t="shared" si="27"/>
        <v>0</v>
      </c>
      <c r="H556" s="69">
        <v>0</v>
      </c>
      <c r="I556" s="69">
        <f t="shared" si="28"/>
        <v>0</v>
      </c>
      <c r="J556" s="68">
        <f t="shared" si="29"/>
        <v>0</v>
      </c>
      <c r="K556" s="262"/>
    </row>
    <row r="557" spans="1:11" s="48" customFormat="1" ht="15.75" customHeight="1" outlineLevel="2" x14ac:dyDescent="0.2">
      <c r="A557" s="114"/>
      <c r="B557" s="117"/>
      <c r="C557" s="113" t="s">
        <v>862</v>
      </c>
      <c r="D557" s="112" t="s">
        <v>190</v>
      </c>
      <c r="E557" s="111">
        <v>2</v>
      </c>
      <c r="F557" s="69">
        <v>0</v>
      </c>
      <c r="G557" s="69">
        <f t="shared" si="27"/>
        <v>0</v>
      </c>
      <c r="H557" s="69">
        <v>0</v>
      </c>
      <c r="I557" s="69">
        <f t="shared" si="28"/>
        <v>0</v>
      </c>
      <c r="J557" s="68">
        <f t="shared" si="29"/>
        <v>0</v>
      </c>
      <c r="K557" s="262"/>
    </row>
    <row r="558" spans="1:11" s="48" customFormat="1" ht="15.75" customHeight="1" outlineLevel="2" x14ac:dyDescent="0.2">
      <c r="A558" s="114"/>
      <c r="B558" s="117"/>
      <c r="C558" s="113" t="s">
        <v>861</v>
      </c>
      <c r="D558" s="112" t="s">
        <v>190</v>
      </c>
      <c r="E558" s="111">
        <v>12</v>
      </c>
      <c r="F558" s="69">
        <v>0</v>
      </c>
      <c r="G558" s="69">
        <f t="shared" si="27"/>
        <v>0</v>
      </c>
      <c r="H558" s="69">
        <v>0</v>
      </c>
      <c r="I558" s="69">
        <f t="shared" si="28"/>
        <v>0</v>
      </c>
      <c r="J558" s="68">
        <f t="shared" si="29"/>
        <v>0</v>
      </c>
      <c r="K558" s="262"/>
    </row>
    <row r="559" spans="1:11" s="48" customFormat="1" ht="15.75" customHeight="1" outlineLevel="2" x14ac:dyDescent="0.2">
      <c r="A559" s="114"/>
      <c r="B559" s="117"/>
      <c r="C559" s="113" t="s">
        <v>848</v>
      </c>
      <c r="D559" s="112" t="s">
        <v>190</v>
      </c>
      <c r="E559" s="111">
        <v>2</v>
      </c>
      <c r="F559" s="69">
        <v>0</v>
      </c>
      <c r="G559" s="69">
        <f t="shared" si="27"/>
        <v>0</v>
      </c>
      <c r="H559" s="69">
        <v>0</v>
      </c>
      <c r="I559" s="69">
        <f t="shared" si="28"/>
        <v>0</v>
      </c>
      <c r="J559" s="68">
        <f t="shared" si="29"/>
        <v>0</v>
      </c>
      <c r="K559" s="262"/>
    </row>
    <row r="560" spans="1:11" s="48" customFormat="1" ht="15.75" customHeight="1" outlineLevel="2" x14ac:dyDescent="0.2">
      <c r="A560" s="114"/>
      <c r="B560" s="117"/>
      <c r="C560" s="113" t="s">
        <v>856</v>
      </c>
      <c r="D560" s="112" t="s">
        <v>190</v>
      </c>
      <c r="E560" s="111">
        <v>12</v>
      </c>
      <c r="F560" s="69">
        <v>0</v>
      </c>
      <c r="G560" s="69">
        <f t="shared" si="27"/>
        <v>0</v>
      </c>
      <c r="H560" s="69">
        <v>0</v>
      </c>
      <c r="I560" s="69">
        <f t="shared" si="28"/>
        <v>0</v>
      </c>
      <c r="J560" s="68">
        <f t="shared" si="29"/>
        <v>0</v>
      </c>
      <c r="K560" s="262"/>
    </row>
    <row r="561" spans="1:11" s="48" customFormat="1" ht="15.75" customHeight="1" outlineLevel="2" x14ac:dyDescent="0.2">
      <c r="A561" s="114"/>
      <c r="B561" s="117"/>
      <c r="C561" s="113" t="s">
        <v>846</v>
      </c>
      <c r="D561" s="112" t="s">
        <v>181</v>
      </c>
      <c r="E561" s="111">
        <v>6</v>
      </c>
      <c r="F561" s="69">
        <v>0</v>
      </c>
      <c r="G561" s="69">
        <f t="shared" si="27"/>
        <v>0</v>
      </c>
      <c r="H561" s="69">
        <v>0</v>
      </c>
      <c r="I561" s="69">
        <f t="shared" si="28"/>
        <v>0</v>
      </c>
      <c r="J561" s="68">
        <f t="shared" si="29"/>
        <v>0</v>
      </c>
      <c r="K561" s="262"/>
    </row>
    <row r="562" spans="1:11" s="48" customFormat="1" ht="15.75" customHeight="1" outlineLevel="2" x14ac:dyDescent="0.2">
      <c r="A562" s="114"/>
      <c r="B562" s="117"/>
      <c r="C562" s="113" t="s">
        <v>845</v>
      </c>
      <c r="D562" s="112" t="s">
        <v>305</v>
      </c>
      <c r="E562" s="111">
        <v>13.7</v>
      </c>
      <c r="F562" s="69">
        <v>0</v>
      </c>
      <c r="G562" s="69">
        <f t="shared" si="27"/>
        <v>0</v>
      </c>
      <c r="H562" s="69">
        <v>0</v>
      </c>
      <c r="I562" s="69">
        <f t="shared" si="28"/>
        <v>0</v>
      </c>
      <c r="J562" s="68">
        <f t="shared" si="29"/>
        <v>0</v>
      </c>
      <c r="K562" s="262"/>
    </row>
    <row r="563" spans="1:11" s="48" customFormat="1" ht="15.75" customHeight="1" outlineLevel="2" x14ac:dyDescent="0.2">
      <c r="A563" s="114"/>
      <c r="B563" s="117"/>
      <c r="C563" s="113" t="s">
        <v>844</v>
      </c>
      <c r="D563" s="112" t="s">
        <v>181</v>
      </c>
      <c r="E563" s="111">
        <v>1</v>
      </c>
      <c r="F563" s="69">
        <v>0</v>
      </c>
      <c r="G563" s="69">
        <f t="shared" si="27"/>
        <v>0</v>
      </c>
      <c r="H563" s="69">
        <v>0</v>
      </c>
      <c r="I563" s="69">
        <f t="shared" si="28"/>
        <v>0</v>
      </c>
      <c r="J563" s="68">
        <f t="shared" si="29"/>
        <v>0</v>
      </c>
      <c r="K563" s="262"/>
    </row>
    <row r="564" spans="1:11" s="48" customFormat="1" ht="15.75" customHeight="1" outlineLevel="2" x14ac:dyDescent="0.2">
      <c r="A564" s="114"/>
      <c r="B564" s="117"/>
      <c r="C564" s="113" t="s">
        <v>812</v>
      </c>
      <c r="D564" s="112" t="s">
        <v>181</v>
      </c>
      <c r="E564" s="111">
        <v>152</v>
      </c>
      <c r="F564" s="69">
        <v>0</v>
      </c>
      <c r="G564" s="69">
        <f t="shared" si="27"/>
        <v>0</v>
      </c>
      <c r="H564" s="69">
        <v>0</v>
      </c>
      <c r="I564" s="69">
        <f t="shared" si="28"/>
        <v>0</v>
      </c>
      <c r="J564" s="68">
        <f t="shared" si="29"/>
        <v>0</v>
      </c>
      <c r="K564" s="262"/>
    </row>
    <row r="565" spans="1:11" s="48" customFormat="1" ht="15.75" customHeight="1" outlineLevel="2" x14ac:dyDescent="0.2">
      <c r="A565" s="114"/>
      <c r="B565" s="117"/>
      <c r="C565" s="113" t="s">
        <v>811</v>
      </c>
      <c r="D565" s="112" t="s">
        <v>305</v>
      </c>
      <c r="E565" s="111">
        <v>33</v>
      </c>
      <c r="F565" s="69">
        <v>0</v>
      </c>
      <c r="G565" s="69">
        <f t="shared" si="27"/>
        <v>0</v>
      </c>
      <c r="H565" s="69">
        <v>0</v>
      </c>
      <c r="I565" s="69">
        <f t="shared" si="28"/>
        <v>0</v>
      </c>
      <c r="J565" s="68">
        <f t="shared" si="29"/>
        <v>0</v>
      </c>
      <c r="K565" s="262"/>
    </row>
    <row r="566" spans="1:11" s="48" customFormat="1" ht="15.75" customHeight="1" outlineLevel="2" x14ac:dyDescent="0.2">
      <c r="A566" s="114"/>
      <c r="B566" s="117"/>
      <c r="C566" s="113" t="s">
        <v>843</v>
      </c>
      <c r="D566" s="112" t="s">
        <v>305</v>
      </c>
      <c r="E566" s="111">
        <v>13.1</v>
      </c>
      <c r="F566" s="69">
        <v>0</v>
      </c>
      <c r="G566" s="69">
        <f t="shared" si="27"/>
        <v>0</v>
      </c>
      <c r="H566" s="69">
        <v>0</v>
      </c>
      <c r="I566" s="69">
        <f t="shared" si="28"/>
        <v>0</v>
      </c>
      <c r="J566" s="68">
        <f t="shared" si="29"/>
        <v>0</v>
      </c>
      <c r="K566" s="262"/>
    </row>
    <row r="567" spans="1:11" s="48" customFormat="1" ht="15.75" customHeight="1" outlineLevel="2" x14ac:dyDescent="0.2">
      <c r="A567" s="114"/>
      <c r="B567" s="117"/>
      <c r="C567" s="113" t="s">
        <v>842</v>
      </c>
      <c r="D567" s="112" t="s">
        <v>305</v>
      </c>
      <c r="E567" s="111">
        <v>33.1</v>
      </c>
      <c r="F567" s="69">
        <v>0</v>
      </c>
      <c r="G567" s="69">
        <f t="shared" si="27"/>
        <v>0</v>
      </c>
      <c r="H567" s="69">
        <v>0</v>
      </c>
      <c r="I567" s="69">
        <f t="shared" si="28"/>
        <v>0</v>
      </c>
      <c r="J567" s="68">
        <f t="shared" si="29"/>
        <v>0</v>
      </c>
      <c r="K567" s="262"/>
    </row>
    <row r="568" spans="1:11" s="48" customFormat="1" ht="15.75" customHeight="1" outlineLevel="2" x14ac:dyDescent="0.2">
      <c r="A568" s="114"/>
      <c r="B568" s="117"/>
      <c r="C568" s="113" t="s">
        <v>810</v>
      </c>
      <c r="D568" s="112" t="s">
        <v>181</v>
      </c>
      <c r="E568" s="111">
        <v>25.2</v>
      </c>
      <c r="F568" s="69">
        <v>0</v>
      </c>
      <c r="G568" s="69">
        <f t="shared" si="27"/>
        <v>0</v>
      </c>
      <c r="H568" s="69">
        <v>0</v>
      </c>
      <c r="I568" s="69">
        <f t="shared" si="28"/>
        <v>0</v>
      </c>
      <c r="J568" s="68">
        <f t="shared" si="29"/>
        <v>0</v>
      </c>
      <c r="K568" s="262"/>
    </row>
    <row r="569" spans="1:11" s="48" customFormat="1" ht="15.75" customHeight="1" outlineLevel="2" x14ac:dyDescent="0.2">
      <c r="A569" s="114"/>
      <c r="B569" s="117"/>
      <c r="C569" s="113" t="s">
        <v>840</v>
      </c>
      <c r="D569" s="112" t="s">
        <v>181</v>
      </c>
      <c r="E569" s="111">
        <v>136</v>
      </c>
      <c r="F569" s="69">
        <v>0</v>
      </c>
      <c r="G569" s="69">
        <f t="shared" si="27"/>
        <v>0</v>
      </c>
      <c r="H569" s="69">
        <v>0</v>
      </c>
      <c r="I569" s="69">
        <f t="shared" si="28"/>
        <v>0</v>
      </c>
      <c r="J569" s="68">
        <f t="shared" si="29"/>
        <v>0</v>
      </c>
      <c r="K569" s="262"/>
    </row>
    <row r="570" spans="1:11" s="48" customFormat="1" ht="15.75" customHeight="1" outlineLevel="2" x14ac:dyDescent="0.2">
      <c r="A570" s="114"/>
      <c r="B570" s="117"/>
      <c r="C570" s="113" t="s">
        <v>860</v>
      </c>
      <c r="D570" s="112" t="s">
        <v>305</v>
      </c>
      <c r="E570" s="111">
        <v>43.1</v>
      </c>
      <c r="F570" s="69">
        <v>0</v>
      </c>
      <c r="G570" s="69">
        <f t="shared" si="27"/>
        <v>0</v>
      </c>
      <c r="H570" s="69">
        <v>0</v>
      </c>
      <c r="I570" s="69">
        <f t="shared" si="28"/>
        <v>0</v>
      </c>
      <c r="J570" s="68">
        <f t="shared" si="29"/>
        <v>0</v>
      </c>
      <c r="K570" s="262"/>
    </row>
    <row r="571" spans="1:11" s="48" customFormat="1" ht="15.75" customHeight="1" outlineLevel="2" x14ac:dyDescent="0.2">
      <c r="A571" s="114"/>
      <c r="B571" s="117"/>
      <c r="C571" s="113" t="s">
        <v>837</v>
      </c>
      <c r="D571" s="112" t="s">
        <v>181</v>
      </c>
      <c r="E571" s="111">
        <v>22.6</v>
      </c>
      <c r="F571" s="69">
        <v>0</v>
      </c>
      <c r="G571" s="69">
        <f t="shared" si="27"/>
        <v>0</v>
      </c>
      <c r="H571" s="69">
        <v>0</v>
      </c>
      <c r="I571" s="69">
        <f t="shared" si="28"/>
        <v>0</v>
      </c>
      <c r="J571" s="68">
        <f t="shared" si="29"/>
        <v>0</v>
      </c>
      <c r="K571" s="262"/>
    </row>
    <row r="572" spans="1:11" s="48" customFormat="1" ht="15.75" customHeight="1" outlineLevel="2" x14ac:dyDescent="0.2">
      <c r="A572" s="114"/>
      <c r="B572" s="117"/>
      <c r="C572" s="113" t="s">
        <v>828</v>
      </c>
      <c r="D572" s="112" t="s">
        <v>181</v>
      </c>
      <c r="E572" s="111">
        <v>7</v>
      </c>
      <c r="F572" s="69">
        <v>0</v>
      </c>
      <c r="G572" s="69">
        <f t="shared" si="27"/>
        <v>0</v>
      </c>
      <c r="H572" s="69">
        <v>0</v>
      </c>
      <c r="I572" s="69">
        <f t="shared" si="28"/>
        <v>0</v>
      </c>
      <c r="J572" s="68">
        <f t="shared" si="29"/>
        <v>0</v>
      </c>
      <c r="K572" s="262"/>
    </row>
    <row r="573" spans="1:11" s="48" customFormat="1" ht="15.75" customHeight="1" outlineLevel="2" x14ac:dyDescent="0.2">
      <c r="A573" s="114"/>
      <c r="B573" s="117"/>
      <c r="C573" s="113" t="s">
        <v>859</v>
      </c>
      <c r="D573" s="112" t="s">
        <v>305</v>
      </c>
      <c r="E573" s="111">
        <v>1.5</v>
      </c>
      <c r="F573" s="69">
        <v>0</v>
      </c>
      <c r="G573" s="69">
        <f t="shared" si="27"/>
        <v>0</v>
      </c>
      <c r="H573" s="69">
        <v>0</v>
      </c>
      <c r="I573" s="69">
        <f t="shared" si="28"/>
        <v>0</v>
      </c>
      <c r="J573" s="68">
        <f t="shared" si="29"/>
        <v>0</v>
      </c>
      <c r="K573" s="262"/>
    </row>
    <row r="574" spans="1:11" s="48" customFormat="1" ht="25.5" customHeight="1" outlineLevel="2" x14ac:dyDescent="0.2">
      <c r="A574" s="114"/>
      <c r="B574" s="117"/>
      <c r="C574" s="113" t="s">
        <v>826</v>
      </c>
      <c r="D574" s="112" t="s">
        <v>181</v>
      </c>
      <c r="E574" s="111">
        <v>1.3</v>
      </c>
      <c r="F574" s="69">
        <v>0</v>
      </c>
      <c r="G574" s="69">
        <f t="shared" si="27"/>
        <v>0</v>
      </c>
      <c r="H574" s="69">
        <v>0</v>
      </c>
      <c r="I574" s="69">
        <f t="shared" si="28"/>
        <v>0</v>
      </c>
      <c r="J574" s="68">
        <f t="shared" si="29"/>
        <v>0</v>
      </c>
      <c r="K574" s="262"/>
    </row>
    <row r="575" spans="1:11" s="48" customFormat="1" ht="25.5" customHeight="1" outlineLevel="2" x14ac:dyDescent="0.2">
      <c r="A575" s="114"/>
      <c r="B575" s="117"/>
      <c r="C575" s="113" t="s">
        <v>825</v>
      </c>
      <c r="D575" s="112" t="s">
        <v>181</v>
      </c>
      <c r="E575" s="111">
        <v>7.3</v>
      </c>
      <c r="F575" s="69">
        <v>0</v>
      </c>
      <c r="G575" s="69">
        <f t="shared" si="27"/>
        <v>0</v>
      </c>
      <c r="H575" s="69">
        <v>0</v>
      </c>
      <c r="I575" s="69">
        <f t="shared" si="28"/>
        <v>0</v>
      </c>
      <c r="J575" s="68">
        <f t="shared" si="29"/>
        <v>0</v>
      </c>
      <c r="K575" s="262"/>
    </row>
    <row r="576" spans="1:11" s="48" customFormat="1" ht="15.75" customHeight="1" outlineLevel="2" x14ac:dyDescent="0.2">
      <c r="A576" s="114"/>
      <c r="B576" s="117"/>
      <c r="C576" s="113" t="s">
        <v>824</v>
      </c>
      <c r="D576" s="112" t="s">
        <v>181</v>
      </c>
      <c r="E576" s="111">
        <v>1.2</v>
      </c>
      <c r="F576" s="69">
        <v>0</v>
      </c>
      <c r="G576" s="69">
        <f t="shared" si="27"/>
        <v>0</v>
      </c>
      <c r="H576" s="69">
        <v>0</v>
      </c>
      <c r="I576" s="69">
        <f t="shared" si="28"/>
        <v>0</v>
      </c>
      <c r="J576" s="68">
        <f t="shared" si="29"/>
        <v>0</v>
      </c>
      <c r="K576" s="262"/>
    </row>
    <row r="577" spans="1:11" s="48" customFormat="1" ht="15.75" customHeight="1" outlineLevel="2" x14ac:dyDescent="0.2">
      <c r="A577" s="114"/>
      <c r="B577" s="117"/>
      <c r="C577" s="113" t="s">
        <v>397</v>
      </c>
      <c r="D577" s="112" t="s">
        <v>215</v>
      </c>
      <c r="E577" s="111">
        <v>1</v>
      </c>
      <c r="F577" s="69">
        <v>0</v>
      </c>
      <c r="G577" s="69">
        <f t="shared" si="27"/>
        <v>0</v>
      </c>
      <c r="H577" s="69">
        <v>0</v>
      </c>
      <c r="I577" s="69">
        <f t="shared" si="28"/>
        <v>0</v>
      </c>
      <c r="J577" s="68">
        <f t="shared" si="29"/>
        <v>0</v>
      </c>
      <c r="K577" s="262"/>
    </row>
    <row r="578" spans="1:11" s="48" customFormat="1" ht="15.75" customHeight="1" outlineLevel="2" x14ac:dyDescent="0.2">
      <c r="A578" s="114"/>
      <c r="B578" s="117"/>
      <c r="C578" s="113" t="s">
        <v>858</v>
      </c>
      <c r="D578" s="112"/>
      <c r="E578" s="111"/>
      <c r="F578" s="69">
        <v>0</v>
      </c>
      <c r="G578" s="69">
        <f t="shared" si="27"/>
        <v>0</v>
      </c>
      <c r="H578" s="69">
        <v>0</v>
      </c>
      <c r="I578" s="69">
        <f t="shared" si="28"/>
        <v>0</v>
      </c>
      <c r="J578" s="68">
        <f t="shared" si="29"/>
        <v>0</v>
      </c>
      <c r="K578" s="262"/>
    </row>
    <row r="579" spans="1:11" s="48" customFormat="1" ht="15.75" customHeight="1" outlineLevel="2" x14ac:dyDescent="0.2">
      <c r="A579" s="114"/>
      <c r="B579" s="117"/>
      <c r="C579" s="113" t="s">
        <v>856</v>
      </c>
      <c r="D579" s="112" t="s">
        <v>190</v>
      </c>
      <c r="E579" s="111">
        <v>8</v>
      </c>
      <c r="F579" s="69">
        <v>0</v>
      </c>
      <c r="G579" s="69">
        <f t="shared" si="27"/>
        <v>0</v>
      </c>
      <c r="H579" s="69">
        <v>0</v>
      </c>
      <c r="I579" s="69">
        <f t="shared" si="28"/>
        <v>0</v>
      </c>
      <c r="J579" s="68">
        <f t="shared" si="29"/>
        <v>0</v>
      </c>
      <c r="K579" s="262"/>
    </row>
    <row r="580" spans="1:11" s="48" customFormat="1" ht="15.75" customHeight="1" outlineLevel="2" x14ac:dyDescent="0.2">
      <c r="A580" s="114"/>
      <c r="B580" s="117"/>
      <c r="C580" s="113" t="s">
        <v>812</v>
      </c>
      <c r="D580" s="112" t="s">
        <v>181</v>
      </c>
      <c r="E580" s="111">
        <v>152</v>
      </c>
      <c r="F580" s="69">
        <v>0</v>
      </c>
      <c r="G580" s="69">
        <f t="shared" si="27"/>
        <v>0</v>
      </c>
      <c r="H580" s="69">
        <v>0</v>
      </c>
      <c r="I580" s="69">
        <f t="shared" si="28"/>
        <v>0</v>
      </c>
      <c r="J580" s="68">
        <f t="shared" si="29"/>
        <v>0</v>
      </c>
      <c r="K580" s="262"/>
    </row>
    <row r="581" spans="1:11" s="48" customFormat="1" ht="15.75" customHeight="1" outlineLevel="2" x14ac:dyDescent="0.2">
      <c r="A581" s="114"/>
      <c r="B581" s="117"/>
      <c r="C581" s="113" t="s">
        <v>811</v>
      </c>
      <c r="D581" s="112" t="s">
        <v>305</v>
      </c>
      <c r="E581" s="111">
        <v>28.3</v>
      </c>
      <c r="F581" s="69">
        <v>0</v>
      </c>
      <c r="G581" s="69">
        <f t="shared" si="27"/>
        <v>0</v>
      </c>
      <c r="H581" s="69">
        <v>0</v>
      </c>
      <c r="I581" s="69">
        <f t="shared" si="28"/>
        <v>0</v>
      </c>
      <c r="J581" s="68">
        <f t="shared" si="29"/>
        <v>0</v>
      </c>
      <c r="K581" s="262"/>
    </row>
    <row r="582" spans="1:11" s="48" customFormat="1" ht="15.75" customHeight="1" outlineLevel="2" x14ac:dyDescent="0.2">
      <c r="A582" s="114"/>
      <c r="B582" s="117"/>
      <c r="C582" s="113" t="s">
        <v>843</v>
      </c>
      <c r="D582" s="112" t="s">
        <v>305</v>
      </c>
      <c r="E582" s="111">
        <v>20.399999999999999</v>
      </c>
      <c r="F582" s="69">
        <v>0</v>
      </c>
      <c r="G582" s="69">
        <f t="shared" si="27"/>
        <v>0</v>
      </c>
      <c r="H582" s="69">
        <v>0</v>
      </c>
      <c r="I582" s="69">
        <f t="shared" si="28"/>
        <v>0</v>
      </c>
      <c r="J582" s="68">
        <f t="shared" si="29"/>
        <v>0</v>
      </c>
      <c r="K582" s="262"/>
    </row>
    <row r="583" spans="1:11" s="48" customFormat="1" ht="15.75" customHeight="1" outlineLevel="2" x14ac:dyDescent="0.2">
      <c r="A583" s="114"/>
      <c r="B583" s="117"/>
      <c r="C583" s="113" t="s">
        <v>842</v>
      </c>
      <c r="D583" s="112" t="s">
        <v>305</v>
      </c>
      <c r="E583" s="111">
        <v>20.8</v>
      </c>
      <c r="F583" s="69">
        <v>0</v>
      </c>
      <c r="G583" s="69">
        <f t="shared" si="27"/>
        <v>0</v>
      </c>
      <c r="H583" s="69">
        <v>0</v>
      </c>
      <c r="I583" s="69">
        <f t="shared" si="28"/>
        <v>0</v>
      </c>
      <c r="J583" s="68">
        <f t="shared" si="29"/>
        <v>0</v>
      </c>
      <c r="K583" s="262"/>
    </row>
    <row r="584" spans="1:11" s="48" customFormat="1" ht="15.75" customHeight="1" outlineLevel="2" x14ac:dyDescent="0.2">
      <c r="A584" s="114"/>
      <c r="B584" s="117"/>
      <c r="C584" s="113" t="s">
        <v>841</v>
      </c>
      <c r="D584" s="112" t="s">
        <v>305</v>
      </c>
      <c r="E584" s="111">
        <v>8.1999999999999993</v>
      </c>
      <c r="F584" s="69">
        <v>0</v>
      </c>
      <c r="G584" s="69">
        <f t="shared" si="27"/>
        <v>0</v>
      </c>
      <c r="H584" s="69">
        <v>0</v>
      </c>
      <c r="I584" s="69">
        <f t="shared" si="28"/>
        <v>0</v>
      </c>
      <c r="J584" s="68">
        <f t="shared" si="29"/>
        <v>0</v>
      </c>
      <c r="K584" s="262"/>
    </row>
    <row r="585" spans="1:11" s="48" customFormat="1" ht="15.75" customHeight="1" outlineLevel="2" x14ac:dyDescent="0.2">
      <c r="A585" s="114"/>
      <c r="B585" s="117"/>
      <c r="C585" s="113" t="s">
        <v>810</v>
      </c>
      <c r="D585" s="112" t="s">
        <v>181</v>
      </c>
      <c r="E585" s="111">
        <v>33.6</v>
      </c>
      <c r="F585" s="69">
        <v>0</v>
      </c>
      <c r="G585" s="69">
        <f t="shared" si="27"/>
        <v>0</v>
      </c>
      <c r="H585" s="69">
        <v>0</v>
      </c>
      <c r="I585" s="69">
        <f t="shared" si="28"/>
        <v>0</v>
      </c>
      <c r="J585" s="68">
        <f t="shared" si="29"/>
        <v>0</v>
      </c>
      <c r="K585" s="262"/>
    </row>
    <row r="586" spans="1:11" s="48" customFormat="1" ht="15.75" customHeight="1" outlineLevel="2" x14ac:dyDescent="0.2">
      <c r="A586" s="114"/>
      <c r="B586" s="117"/>
      <c r="C586" s="113" t="s">
        <v>828</v>
      </c>
      <c r="D586" s="112" t="s">
        <v>181</v>
      </c>
      <c r="E586" s="111">
        <v>6</v>
      </c>
      <c r="F586" s="69">
        <v>0</v>
      </c>
      <c r="G586" s="69">
        <f t="shared" si="27"/>
        <v>0</v>
      </c>
      <c r="H586" s="69">
        <v>0</v>
      </c>
      <c r="I586" s="69">
        <f t="shared" si="28"/>
        <v>0</v>
      </c>
      <c r="J586" s="68">
        <f t="shared" si="29"/>
        <v>0</v>
      </c>
      <c r="K586" s="262"/>
    </row>
    <row r="587" spans="1:11" s="48" customFormat="1" ht="15.75" customHeight="1" outlineLevel="2" x14ac:dyDescent="0.2">
      <c r="A587" s="114"/>
      <c r="B587" s="117"/>
      <c r="C587" s="113" t="s">
        <v>855</v>
      </c>
      <c r="D587" s="112" t="s">
        <v>305</v>
      </c>
      <c r="E587" s="111">
        <v>1.5</v>
      </c>
      <c r="F587" s="69">
        <v>0</v>
      </c>
      <c r="G587" s="69">
        <f t="shared" si="27"/>
        <v>0</v>
      </c>
      <c r="H587" s="69">
        <v>0</v>
      </c>
      <c r="I587" s="69">
        <f t="shared" si="28"/>
        <v>0</v>
      </c>
      <c r="J587" s="68">
        <f t="shared" si="29"/>
        <v>0</v>
      </c>
      <c r="K587" s="262"/>
    </row>
    <row r="588" spans="1:11" s="48" customFormat="1" ht="25.5" customHeight="1" outlineLevel="2" x14ac:dyDescent="0.2">
      <c r="A588" s="114"/>
      <c r="B588" s="117"/>
      <c r="C588" s="113" t="s">
        <v>826</v>
      </c>
      <c r="D588" s="112" t="s">
        <v>181</v>
      </c>
      <c r="E588" s="111">
        <v>1.4000000000000001</v>
      </c>
      <c r="F588" s="69">
        <v>0</v>
      </c>
      <c r="G588" s="69">
        <f t="shared" si="27"/>
        <v>0</v>
      </c>
      <c r="H588" s="69">
        <v>0</v>
      </c>
      <c r="I588" s="69">
        <f t="shared" si="28"/>
        <v>0</v>
      </c>
      <c r="J588" s="68">
        <f t="shared" si="29"/>
        <v>0</v>
      </c>
      <c r="K588" s="262"/>
    </row>
    <row r="589" spans="1:11" s="48" customFormat="1" ht="15.75" customHeight="1" outlineLevel="2" x14ac:dyDescent="0.2">
      <c r="A589" s="114"/>
      <c r="B589" s="117"/>
      <c r="C589" s="113" t="s">
        <v>835</v>
      </c>
      <c r="D589" s="112" t="s">
        <v>834</v>
      </c>
      <c r="E589" s="119">
        <v>8</v>
      </c>
      <c r="F589" s="69">
        <v>0</v>
      </c>
      <c r="G589" s="69">
        <f t="shared" si="27"/>
        <v>0</v>
      </c>
      <c r="H589" s="69">
        <v>0</v>
      </c>
      <c r="I589" s="69">
        <f t="shared" si="28"/>
        <v>0</v>
      </c>
      <c r="J589" s="68">
        <f t="shared" si="29"/>
        <v>0</v>
      </c>
      <c r="K589" s="262"/>
    </row>
    <row r="590" spans="1:11" s="48" customFormat="1" ht="15.75" customHeight="1" outlineLevel="2" x14ac:dyDescent="0.2">
      <c r="A590" s="114"/>
      <c r="B590" s="117"/>
      <c r="C590" s="113" t="s">
        <v>397</v>
      </c>
      <c r="D590" s="112" t="s">
        <v>215</v>
      </c>
      <c r="E590" s="111">
        <v>1</v>
      </c>
      <c r="F590" s="69">
        <v>0</v>
      </c>
      <c r="G590" s="69">
        <f t="shared" si="27"/>
        <v>0</v>
      </c>
      <c r="H590" s="69">
        <v>0</v>
      </c>
      <c r="I590" s="69">
        <f t="shared" si="28"/>
        <v>0</v>
      </c>
      <c r="J590" s="68">
        <f t="shared" si="29"/>
        <v>0</v>
      </c>
      <c r="K590" s="262"/>
    </row>
    <row r="591" spans="1:11" s="48" customFormat="1" ht="15.75" customHeight="1" outlineLevel="2" x14ac:dyDescent="0.2">
      <c r="A591" s="114"/>
      <c r="B591" s="117"/>
      <c r="C591" s="113" t="s">
        <v>857</v>
      </c>
      <c r="D591" s="112"/>
      <c r="E591" s="111"/>
      <c r="F591" s="69">
        <v>0</v>
      </c>
      <c r="G591" s="69">
        <f t="shared" si="27"/>
        <v>0</v>
      </c>
      <c r="H591" s="69">
        <v>0</v>
      </c>
      <c r="I591" s="69">
        <f t="shared" si="28"/>
        <v>0</v>
      </c>
      <c r="J591" s="68">
        <f t="shared" si="29"/>
        <v>0</v>
      </c>
      <c r="K591" s="262"/>
    </row>
    <row r="592" spans="1:11" s="48" customFormat="1" ht="15.75" customHeight="1" outlineLevel="2" x14ac:dyDescent="0.2">
      <c r="A592" s="114"/>
      <c r="B592" s="117"/>
      <c r="C592" s="113" t="s">
        <v>856</v>
      </c>
      <c r="D592" s="112" t="s">
        <v>190</v>
      </c>
      <c r="E592" s="111">
        <v>8</v>
      </c>
      <c r="F592" s="69">
        <v>0</v>
      </c>
      <c r="G592" s="69">
        <f t="shared" si="27"/>
        <v>0</v>
      </c>
      <c r="H592" s="69">
        <v>0</v>
      </c>
      <c r="I592" s="69">
        <f t="shared" si="28"/>
        <v>0</v>
      </c>
      <c r="J592" s="68">
        <f t="shared" si="29"/>
        <v>0</v>
      </c>
      <c r="K592" s="262"/>
    </row>
    <row r="593" spans="1:11" s="48" customFormat="1" ht="15.75" customHeight="1" outlineLevel="2" x14ac:dyDescent="0.2">
      <c r="A593" s="114"/>
      <c r="B593" s="117"/>
      <c r="C593" s="113" t="s">
        <v>812</v>
      </c>
      <c r="D593" s="112" t="s">
        <v>181</v>
      </c>
      <c r="E593" s="111">
        <v>152</v>
      </c>
      <c r="F593" s="69">
        <v>0</v>
      </c>
      <c r="G593" s="69">
        <f t="shared" si="27"/>
        <v>0</v>
      </c>
      <c r="H593" s="69">
        <v>0</v>
      </c>
      <c r="I593" s="69">
        <f t="shared" si="28"/>
        <v>0</v>
      </c>
      <c r="J593" s="68">
        <f t="shared" si="29"/>
        <v>0</v>
      </c>
      <c r="K593" s="262"/>
    </row>
    <row r="594" spans="1:11" s="48" customFormat="1" ht="15.75" customHeight="1" outlineLevel="2" x14ac:dyDescent="0.2">
      <c r="A594" s="114"/>
      <c r="B594" s="117"/>
      <c r="C594" s="113" t="s">
        <v>811</v>
      </c>
      <c r="D594" s="112" t="s">
        <v>305</v>
      </c>
      <c r="E594" s="111">
        <v>28.3</v>
      </c>
      <c r="F594" s="69">
        <v>0</v>
      </c>
      <c r="G594" s="69">
        <f t="shared" si="27"/>
        <v>0</v>
      </c>
      <c r="H594" s="69">
        <v>0</v>
      </c>
      <c r="I594" s="69">
        <f t="shared" si="28"/>
        <v>0</v>
      </c>
      <c r="J594" s="68">
        <f t="shared" si="29"/>
        <v>0</v>
      </c>
      <c r="K594" s="262"/>
    </row>
    <row r="595" spans="1:11" s="48" customFormat="1" ht="15.75" customHeight="1" outlineLevel="2" x14ac:dyDescent="0.2">
      <c r="A595" s="114"/>
      <c r="B595" s="117"/>
      <c r="C595" s="113" t="s">
        <v>843</v>
      </c>
      <c r="D595" s="112" t="s">
        <v>305</v>
      </c>
      <c r="E595" s="111">
        <v>20.399999999999999</v>
      </c>
      <c r="F595" s="69">
        <v>0</v>
      </c>
      <c r="G595" s="69">
        <f t="shared" ref="G595:G658" si="30">F595*E595</f>
        <v>0</v>
      </c>
      <c r="H595" s="69">
        <v>0</v>
      </c>
      <c r="I595" s="69">
        <f t="shared" ref="I595:I658" si="31">H595*E595</f>
        <v>0</v>
      </c>
      <c r="J595" s="68">
        <f t="shared" ref="J595:J658" si="32">I595+G595</f>
        <v>0</v>
      </c>
      <c r="K595" s="262"/>
    </row>
    <row r="596" spans="1:11" s="48" customFormat="1" ht="15.75" customHeight="1" outlineLevel="2" x14ac:dyDescent="0.2">
      <c r="A596" s="114"/>
      <c r="B596" s="117"/>
      <c r="C596" s="113" t="s">
        <v>842</v>
      </c>
      <c r="D596" s="112" t="s">
        <v>305</v>
      </c>
      <c r="E596" s="111">
        <v>20.8</v>
      </c>
      <c r="F596" s="69">
        <v>0</v>
      </c>
      <c r="G596" s="69">
        <f t="shared" si="30"/>
        <v>0</v>
      </c>
      <c r="H596" s="69">
        <v>0</v>
      </c>
      <c r="I596" s="69">
        <f t="shared" si="31"/>
        <v>0</v>
      </c>
      <c r="J596" s="68">
        <f t="shared" si="32"/>
        <v>0</v>
      </c>
      <c r="K596" s="262"/>
    </row>
    <row r="597" spans="1:11" s="48" customFormat="1" ht="15.75" customHeight="1" outlineLevel="2" x14ac:dyDescent="0.2">
      <c r="A597" s="114"/>
      <c r="B597" s="117"/>
      <c r="C597" s="113" t="s">
        <v>841</v>
      </c>
      <c r="D597" s="112" t="s">
        <v>305</v>
      </c>
      <c r="E597" s="111">
        <v>8.1999999999999993</v>
      </c>
      <c r="F597" s="69">
        <v>0</v>
      </c>
      <c r="G597" s="69">
        <f t="shared" si="30"/>
        <v>0</v>
      </c>
      <c r="H597" s="69">
        <v>0</v>
      </c>
      <c r="I597" s="69">
        <f t="shared" si="31"/>
        <v>0</v>
      </c>
      <c r="J597" s="68">
        <f t="shared" si="32"/>
        <v>0</v>
      </c>
      <c r="K597" s="262"/>
    </row>
    <row r="598" spans="1:11" s="48" customFormat="1" ht="15.75" customHeight="1" outlineLevel="2" x14ac:dyDescent="0.2">
      <c r="A598" s="114"/>
      <c r="B598" s="117"/>
      <c r="C598" s="113" t="s">
        <v>810</v>
      </c>
      <c r="D598" s="112" t="s">
        <v>181</v>
      </c>
      <c r="E598" s="111">
        <v>33.6</v>
      </c>
      <c r="F598" s="69">
        <v>0</v>
      </c>
      <c r="G598" s="69">
        <f t="shared" si="30"/>
        <v>0</v>
      </c>
      <c r="H598" s="69">
        <v>0</v>
      </c>
      <c r="I598" s="69">
        <f t="shared" si="31"/>
        <v>0</v>
      </c>
      <c r="J598" s="68">
        <f t="shared" si="32"/>
        <v>0</v>
      </c>
      <c r="K598" s="262"/>
    </row>
    <row r="599" spans="1:11" s="48" customFormat="1" ht="15.75" customHeight="1" outlineLevel="2" x14ac:dyDescent="0.2">
      <c r="A599" s="114"/>
      <c r="B599" s="117"/>
      <c r="C599" s="113" t="s">
        <v>828</v>
      </c>
      <c r="D599" s="112" t="s">
        <v>181</v>
      </c>
      <c r="E599" s="111">
        <v>6</v>
      </c>
      <c r="F599" s="69">
        <v>0</v>
      </c>
      <c r="G599" s="69">
        <f t="shared" si="30"/>
        <v>0</v>
      </c>
      <c r="H599" s="69">
        <v>0</v>
      </c>
      <c r="I599" s="69">
        <f t="shared" si="31"/>
        <v>0</v>
      </c>
      <c r="J599" s="68">
        <f t="shared" si="32"/>
        <v>0</v>
      </c>
      <c r="K599" s="262"/>
    </row>
    <row r="600" spans="1:11" s="48" customFormat="1" ht="15.75" customHeight="1" outlineLevel="2" x14ac:dyDescent="0.2">
      <c r="A600" s="114"/>
      <c r="B600" s="117"/>
      <c r="C600" s="113" t="s">
        <v>855</v>
      </c>
      <c r="D600" s="112" t="s">
        <v>305</v>
      </c>
      <c r="E600" s="111">
        <v>1.5</v>
      </c>
      <c r="F600" s="69">
        <v>0</v>
      </c>
      <c r="G600" s="69">
        <f t="shared" si="30"/>
        <v>0</v>
      </c>
      <c r="H600" s="69">
        <v>0</v>
      </c>
      <c r="I600" s="69">
        <f t="shared" si="31"/>
        <v>0</v>
      </c>
      <c r="J600" s="68">
        <f t="shared" si="32"/>
        <v>0</v>
      </c>
      <c r="K600" s="262"/>
    </row>
    <row r="601" spans="1:11" s="48" customFormat="1" ht="25.5" customHeight="1" outlineLevel="2" x14ac:dyDescent="0.2">
      <c r="A601" s="114"/>
      <c r="B601" s="117"/>
      <c r="C601" s="113" t="s">
        <v>826</v>
      </c>
      <c r="D601" s="112" t="s">
        <v>181</v>
      </c>
      <c r="E601" s="111">
        <v>1.4000000000000001</v>
      </c>
      <c r="F601" s="69">
        <v>0</v>
      </c>
      <c r="G601" s="69">
        <f t="shared" si="30"/>
        <v>0</v>
      </c>
      <c r="H601" s="69">
        <v>0</v>
      </c>
      <c r="I601" s="69">
        <f t="shared" si="31"/>
        <v>0</v>
      </c>
      <c r="J601" s="68">
        <f t="shared" si="32"/>
        <v>0</v>
      </c>
      <c r="K601" s="262"/>
    </row>
    <row r="602" spans="1:11" s="48" customFormat="1" ht="15.75" customHeight="1" outlineLevel="2" x14ac:dyDescent="0.2">
      <c r="A602" s="114"/>
      <c r="B602" s="117"/>
      <c r="C602" s="113" t="s">
        <v>835</v>
      </c>
      <c r="D602" s="112" t="s">
        <v>834</v>
      </c>
      <c r="E602" s="119">
        <v>8</v>
      </c>
      <c r="F602" s="69">
        <v>0</v>
      </c>
      <c r="G602" s="69">
        <f t="shared" si="30"/>
        <v>0</v>
      </c>
      <c r="H602" s="69">
        <v>0</v>
      </c>
      <c r="I602" s="69">
        <f t="shared" si="31"/>
        <v>0</v>
      </c>
      <c r="J602" s="68">
        <f t="shared" si="32"/>
        <v>0</v>
      </c>
      <c r="K602" s="262"/>
    </row>
    <row r="603" spans="1:11" s="48" customFormat="1" ht="15.75" customHeight="1" outlineLevel="2" x14ac:dyDescent="0.2">
      <c r="A603" s="114"/>
      <c r="B603" s="117"/>
      <c r="C603" s="113" t="s">
        <v>397</v>
      </c>
      <c r="D603" s="112" t="s">
        <v>215</v>
      </c>
      <c r="E603" s="111">
        <v>1</v>
      </c>
      <c r="F603" s="69">
        <v>0</v>
      </c>
      <c r="G603" s="69">
        <f t="shared" si="30"/>
        <v>0</v>
      </c>
      <c r="H603" s="69">
        <v>0</v>
      </c>
      <c r="I603" s="69">
        <f t="shared" si="31"/>
        <v>0</v>
      </c>
      <c r="J603" s="68">
        <f t="shared" si="32"/>
        <v>0</v>
      </c>
      <c r="K603" s="262"/>
    </row>
    <row r="604" spans="1:11" s="48" customFormat="1" ht="15.75" customHeight="1" outlineLevel="2" x14ac:dyDescent="0.2">
      <c r="A604" s="114"/>
      <c r="B604" s="117"/>
      <c r="C604" s="113" t="s">
        <v>854</v>
      </c>
      <c r="D604" s="112"/>
      <c r="E604" s="111"/>
      <c r="F604" s="69">
        <v>0</v>
      </c>
      <c r="G604" s="69">
        <f t="shared" si="30"/>
        <v>0</v>
      </c>
      <c r="H604" s="69">
        <v>0</v>
      </c>
      <c r="I604" s="69">
        <f t="shared" si="31"/>
        <v>0</v>
      </c>
      <c r="J604" s="68">
        <f t="shared" si="32"/>
        <v>0</v>
      </c>
      <c r="K604" s="262"/>
    </row>
    <row r="605" spans="1:11" s="48" customFormat="1" ht="15.75" customHeight="1" outlineLevel="2" x14ac:dyDescent="0.2">
      <c r="A605" s="114"/>
      <c r="B605" s="117"/>
      <c r="C605" s="113" t="s">
        <v>853</v>
      </c>
      <c r="D605" s="112" t="s">
        <v>190</v>
      </c>
      <c r="E605" s="111">
        <v>2</v>
      </c>
      <c r="F605" s="69">
        <v>0</v>
      </c>
      <c r="G605" s="69">
        <f t="shared" si="30"/>
        <v>0</v>
      </c>
      <c r="H605" s="69">
        <v>0</v>
      </c>
      <c r="I605" s="69">
        <f t="shared" si="31"/>
        <v>0</v>
      </c>
      <c r="J605" s="68">
        <f t="shared" si="32"/>
        <v>0</v>
      </c>
      <c r="K605" s="262"/>
    </row>
    <row r="606" spans="1:11" s="48" customFormat="1" ht="15.75" customHeight="1" outlineLevel="2" x14ac:dyDescent="0.2">
      <c r="A606" s="114"/>
      <c r="B606" s="117"/>
      <c r="C606" s="113" t="s">
        <v>852</v>
      </c>
      <c r="D606" s="112" t="s">
        <v>190</v>
      </c>
      <c r="E606" s="111">
        <v>2</v>
      </c>
      <c r="F606" s="69">
        <v>0</v>
      </c>
      <c r="G606" s="69">
        <f t="shared" si="30"/>
        <v>0</v>
      </c>
      <c r="H606" s="69">
        <v>0</v>
      </c>
      <c r="I606" s="69">
        <f t="shared" si="31"/>
        <v>0</v>
      </c>
      <c r="J606" s="68">
        <f t="shared" si="32"/>
        <v>0</v>
      </c>
      <c r="K606" s="262"/>
    </row>
    <row r="607" spans="1:11" s="48" customFormat="1" ht="15.75" customHeight="1" outlineLevel="2" x14ac:dyDescent="0.2">
      <c r="A607" s="114"/>
      <c r="B607" s="117"/>
      <c r="C607" s="113" t="s">
        <v>847</v>
      </c>
      <c r="D607" s="112" t="s">
        <v>190</v>
      </c>
      <c r="E607" s="111">
        <v>10</v>
      </c>
      <c r="F607" s="69">
        <v>0</v>
      </c>
      <c r="G607" s="69">
        <f t="shared" si="30"/>
        <v>0</v>
      </c>
      <c r="H607" s="69">
        <v>0</v>
      </c>
      <c r="I607" s="69">
        <f t="shared" si="31"/>
        <v>0</v>
      </c>
      <c r="J607" s="68">
        <f t="shared" si="32"/>
        <v>0</v>
      </c>
      <c r="K607" s="262"/>
    </row>
    <row r="608" spans="1:11" s="48" customFormat="1" ht="15.75" customHeight="1" outlineLevel="2" x14ac:dyDescent="0.2">
      <c r="A608" s="114"/>
      <c r="B608" s="117"/>
      <c r="C608" s="113" t="s">
        <v>846</v>
      </c>
      <c r="D608" s="112" t="s">
        <v>181</v>
      </c>
      <c r="E608" s="111">
        <v>14</v>
      </c>
      <c r="F608" s="69">
        <v>0</v>
      </c>
      <c r="G608" s="69">
        <f t="shared" si="30"/>
        <v>0</v>
      </c>
      <c r="H608" s="69">
        <v>0</v>
      </c>
      <c r="I608" s="69">
        <f t="shared" si="31"/>
        <v>0</v>
      </c>
      <c r="J608" s="68">
        <f t="shared" si="32"/>
        <v>0</v>
      </c>
      <c r="K608" s="262"/>
    </row>
    <row r="609" spans="1:11" s="48" customFormat="1" ht="15.75" customHeight="1" outlineLevel="2" x14ac:dyDescent="0.2">
      <c r="A609" s="114"/>
      <c r="B609" s="117"/>
      <c r="C609" s="113" t="s">
        <v>851</v>
      </c>
      <c r="D609" s="112" t="s">
        <v>305</v>
      </c>
      <c r="E609" s="111">
        <v>27.2</v>
      </c>
      <c r="F609" s="69">
        <v>0</v>
      </c>
      <c r="G609" s="69">
        <f t="shared" si="30"/>
        <v>0</v>
      </c>
      <c r="H609" s="69">
        <v>0</v>
      </c>
      <c r="I609" s="69">
        <f t="shared" si="31"/>
        <v>0</v>
      </c>
      <c r="J609" s="68">
        <f t="shared" si="32"/>
        <v>0</v>
      </c>
      <c r="K609" s="262"/>
    </row>
    <row r="610" spans="1:11" s="48" customFormat="1" ht="15.75" customHeight="1" outlineLevel="2" x14ac:dyDescent="0.2">
      <c r="A610" s="114"/>
      <c r="B610" s="117"/>
      <c r="C610" s="113" t="s">
        <v>844</v>
      </c>
      <c r="D610" s="112" t="s">
        <v>181</v>
      </c>
      <c r="E610" s="111">
        <v>4.2</v>
      </c>
      <c r="F610" s="69">
        <v>0</v>
      </c>
      <c r="G610" s="69">
        <f t="shared" si="30"/>
        <v>0</v>
      </c>
      <c r="H610" s="69">
        <v>0</v>
      </c>
      <c r="I610" s="69">
        <f t="shared" si="31"/>
        <v>0</v>
      </c>
      <c r="J610" s="68">
        <f t="shared" si="32"/>
        <v>0</v>
      </c>
      <c r="K610" s="262"/>
    </row>
    <row r="611" spans="1:11" s="48" customFormat="1" ht="15.75" customHeight="1" outlineLevel="2" x14ac:dyDescent="0.2">
      <c r="A611" s="114"/>
      <c r="B611" s="117"/>
      <c r="C611" s="113" t="s">
        <v>812</v>
      </c>
      <c r="D611" s="112" t="s">
        <v>181</v>
      </c>
      <c r="E611" s="111">
        <v>111</v>
      </c>
      <c r="F611" s="69">
        <v>0</v>
      </c>
      <c r="G611" s="69">
        <f t="shared" si="30"/>
        <v>0</v>
      </c>
      <c r="H611" s="69">
        <v>0</v>
      </c>
      <c r="I611" s="69">
        <f t="shared" si="31"/>
        <v>0</v>
      </c>
      <c r="J611" s="68">
        <f t="shared" si="32"/>
        <v>0</v>
      </c>
      <c r="K611" s="262"/>
    </row>
    <row r="612" spans="1:11" s="48" customFormat="1" ht="15.75" customHeight="1" outlineLevel="2" x14ac:dyDescent="0.2">
      <c r="A612" s="114"/>
      <c r="B612" s="117"/>
      <c r="C612" s="113" t="s">
        <v>843</v>
      </c>
      <c r="D612" s="112" t="s">
        <v>305</v>
      </c>
      <c r="E612" s="111">
        <v>34.9</v>
      </c>
      <c r="F612" s="69">
        <v>0</v>
      </c>
      <c r="G612" s="69">
        <f t="shared" si="30"/>
        <v>0</v>
      </c>
      <c r="H612" s="69">
        <v>0</v>
      </c>
      <c r="I612" s="69">
        <f t="shared" si="31"/>
        <v>0</v>
      </c>
      <c r="J612" s="68">
        <f t="shared" si="32"/>
        <v>0</v>
      </c>
      <c r="K612" s="262"/>
    </row>
    <row r="613" spans="1:11" s="48" customFormat="1" ht="15.75" customHeight="1" outlineLevel="2" x14ac:dyDescent="0.2">
      <c r="A613" s="114"/>
      <c r="B613" s="117"/>
      <c r="C613" s="155" t="s">
        <v>842</v>
      </c>
      <c r="D613" s="112" t="s">
        <v>305</v>
      </c>
      <c r="E613" s="111">
        <v>1.1000000000000001</v>
      </c>
      <c r="F613" s="69">
        <v>0</v>
      </c>
      <c r="G613" s="69">
        <f t="shared" si="30"/>
        <v>0</v>
      </c>
      <c r="H613" s="69">
        <v>0</v>
      </c>
      <c r="I613" s="69">
        <f t="shared" si="31"/>
        <v>0</v>
      </c>
      <c r="J613" s="68">
        <f t="shared" si="32"/>
        <v>0</v>
      </c>
      <c r="K613" s="262"/>
    </row>
    <row r="614" spans="1:11" s="48" customFormat="1" ht="15.75" customHeight="1" outlineLevel="2" x14ac:dyDescent="0.2">
      <c r="A614" s="114"/>
      <c r="B614" s="117"/>
      <c r="C614" s="113" t="s">
        <v>841</v>
      </c>
      <c r="D614" s="112" t="s">
        <v>305</v>
      </c>
      <c r="E614" s="111">
        <v>15.6</v>
      </c>
      <c r="F614" s="69">
        <v>0</v>
      </c>
      <c r="G614" s="69">
        <f t="shared" si="30"/>
        <v>0</v>
      </c>
      <c r="H614" s="69">
        <v>0</v>
      </c>
      <c r="I614" s="69">
        <f t="shared" si="31"/>
        <v>0</v>
      </c>
      <c r="J614" s="68">
        <f t="shared" si="32"/>
        <v>0</v>
      </c>
      <c r="K614" s="262"/>
    </row>
    <row r="615" spans="1:11" s="48" customFormat="1" ht="15.75" customHeight="1" outlineLevel="2" x14ac:dyDescent="0.2">
      <c r="A615" s="114"/>
      <c r="B615" s="117"/>
      <c r="C615" s="113" t="s">
        <v>810</v>
      </c>
      <c r="D615" s="112" t="s">
        <v>181</v>
      </c>
      <c r="E615" s="111">
        <v>33</v>
      </c>
      <c r="F615" s="69">
        <v>0</v>
      </c>
      <c r="G615" s="69">
        <f t="shared" si="30"/>
        <v>0</v>
      </c>
      <c r="H615" s="69">
        <v>0</v>
      </c>
      <c r="I615" s="69">
        <f t="shared" si="31"/>
        <v>0</v>
      </c>
      <c r="J615" s="68">
        <f t="shared" si="32"/>
        <v>0</v>
      </c>
      <c r="K615" s="262"/>
    </row>
    <row r="616" spans="1:11" s="48" customFormat="1" ht="15.75" customHeight="1" outlineLevel="2" x14ac:dyDescent="0.2">
      <c r="A616" s="114"/>
      <c r="B616" s="117"/>
      <c r="C616" s="113" t="s">
        <v>840</v>
      </c>
      <c r="D616" s="112" t="s">
        <v>181</v>
      </c>
      <c r="E616" s="111">
        <v>44</v>
      </c>
      <c r="F616" s="69">
        <v>0</v>
      </c>
      <c r="G616" s="69">
        <f t="shared" si="30"/>
        <v>0</v>
      </c>
      <c r="H616" s="69">
        <v>0</v>
      </c>
      <c r="I616" s="69">
        <f t="shared" si="31"/>
        <v>0</v>
      </c>
      <c r="J616" s="68">
        <f t="shared" si="32"/>
        <v>0</v>
      </c>
      <c r="K616" s="262"/>
    </row>
    <row r="617" spans="1:11" s="48" customFormat="1" ht="15.75" customHeight="1" outlineLevel="2" x14ac:dyDescent="0.2">
      <c r="A617" s="114"/>
      <c r="B617" s="117"/>
      <c r="C617" s="113" t="s">
        <v>839</v>
      </c>
      <c r="D617" s="112" t="s">
        <v>305</v>
      </c>
      <c r="E617" s="111">
        <v>15.5</v>
      </c>
      <c r="F617" s="69">
        <v>0</v>
      </c>
      <c r="G617" s="69">
        <f t="shared" si="30"/>
        <v>0</v>
      </c>
      <c r="H617" s="69">
        <v>0</v>
      </c>
      <c r="I617" s="69">
        <f t="shared" si="31"/>
        <v>0</v>
      </c>
      <c r="J617" s="68">
        <f t="shared" si="32"/>
        <v>0</v>
      </c>
      <c r="K617" s="262"/>
    </row>
    <row r="618" spans="1:11" s="48" customFormat="1" ht="15.75" customHeight="1" outlineLevel="2" x14ac:dyDescent="0.2">
      <c r="A618" s="114"/>
      <c r="B618" s="117"/>
      <c r="C618" s="113" t="s">
        <v>837</v>
      </c>
      <c r="D618" s="112" t="s">
        <v>181</v>
      </c>
      <c r="E618" s="111">
        <v>13.1</v>
      </c>
      <c r="F618" s="69">
        <v>0</v>
      </c>
      <c r="G618" s="69">
        <f t="shared" si="30"/>
        <v>0</v>
      </c>
      <c r="H618" s="69">
        <v>0</v>
      </c>
      <c r="I618" s="69">
        <f t="shared" si="31"/>
        <v>0</v>
      </c>
      <c r="J618" s="68">
        <f t="shared" si="32"/>
        <v>0</v>
      </c>
      <c r="K618" s="262"/>
    </row>
    <row r="619" spans="1:11" s="48" customFormat="1" ht="15.75" customHeight="1" outlineLevel="2" x14ac:dyDescent="0.2">
      <c r="A619" s="114"/>
      <c r="B619" s="117"/>
      <c r="C619" s="113" t="s">
        <v>828</v>
      </c>
      <c r="D619" s="112" t="s">
        <v>181</v>
      </c>
      <c r="E619" s="111">
        <v>7</v>
      </c>
      <c r="F619" s="69">
        <v>0</v>
      </c>
      <c r="G619" s="69">
        <f t="shared" si="30"/>
        <v>0</v>
      </c>
      <c r="H619" s="69">
        <v>0</v>
      </c>
      <c r="I619" s="69">
        <f t="shared" si="31"/>
        <v>0</v>
      </c>
      <c r="J619" s="68">
        <f t="shared" si="32"/>
        <v>0</v>
      </c>
      <c r="K619" s="262"/>
    </row>
    <row r="620" spans="1:11" s="48" customFormat="1" ht="15.75" customHeight="1" outlineLevel="2" x14ac:dyDescent="0.2">
      <c r="A620" s="114"/>
      <c r="B620" s="117"/>
      <c r="C620" s="113" t="s">
        <v>836</v>
      </c>
      <c r="D620" s="112" t="s">
        <v>305</v>
      </c>
      <c r="E620" s="111">
        <v>1.5</v>
      </c>
      <c r="F620" s="69">
        <v>0</v>
      </c>
      <c r="G620" s="69">
        <f t="shared" si="30"/>
        <v>0</v>
      </c>
      <c r="H620" s="69">
        <v>0</v>
      </c>
      <c r="I620" s="69">
        <f t="shared" si="31"/>
        <v>0</v>
      </c>
      <c r="J620" s="68">
        <f t="shared" si="32"/>
        <v>0</v>
      </c>
      <c r="K620" s="262"/>
    </row>
    <row r="621" spans="1:11" s="48" customFormat="1" ht="25.5" customHeight="1" outlineLevel="2" x14ac:dyDescent="0.2">
      <c r="A621" s="114"/>
      <c r="B621" s="117"/>
      <c r="C621" s="113" t="s">
        <v>826</v>
      </c>
      <c r="D621" s="112" t="s">
        <v>181</v>
      </c>
      <c r="E621" s="111">
        <v>2.2000000000000002</v>
      </c>
      <c r="F621" s="69">
        <v>0</v>
      </c>
      <c r="G621" s="69">
        <f t="shared" si="30"/>
        <v>0</v>
      </c>
      <c r="H621" s="69">
        <v>0</v>
      </c>
      <c r="I621" s="69">
        <f t="shared" si="31"/>
        <v>0</v>
      </c>
      <c r="J621" s="68">
        <f t="shared" si="32"/>
        <v>0</v>
      </c>
      <c r="K621" s="262"/>
    </row>
    <row r="622" spans="1:11" s="48" customFormat="1" ht="15.75" customHeight="1" outlineLevel="2" x14ac:dyDescent="0.2">
      <c r="A622" s="114"/>
      <c r="B622" s="117"/>
      <c r="C622" s="113" t="s">
        <v>835</v>
      </c>
      <c r="D622" s="112" t="s">
        <v>834</v>
      </c>
      <c r="E622" s="119">
        <v>10</v>
      </c>
      <c r="F622" s="69">
        <v>0</v>
      </c>
      <c r="G622" s="69">
        <f t="shared" si="30"/>
        <v>0</v>
      </c>
      <c r="H622" s="69">
        <v>0</v>
      </c>
      <c r="I622" s="69">
        <f t="shared" si="31"/>
        <v>0</v>
      </c>
      <c r="J622" s="68">
        <f t="shared" si="32"/>
        <v>0</v>
      </c>
      <c r="K622" s="262"/>
    </row>
    <row r="623" spans="1:11" s="48" customFormat="1" ht="15.75" customHeight="1" outlineLevel="2" x14ac:dyDescent="0.2">
      <c r="A623" s="114"/>
      <c r="B623" s="117"/>
      <c r="C623" s="113" t="s">
        <v>397</v>
      </c>
      <c r="D623" s="112" t="s">
        <v>215</v>
      </c>
      <c r="E623" s="111">
        <v>1</v>
      </c>
      <c r="F623" s="69">
        <v>0</v>
      </c>
      <c r="G623" s="69">
        <f t="shared" si="30"/>
        <v>0</v>
      </c>
      <c r="H623" s="69">
        <v>0</v>
      </c>
      <c r="I623" s="69">
        <f t="shared" si="31"/>
        <v>0</v>
      </c>
      <c r="J623" s="68">
        <f t="shared" si="32"/>
        <v>0</v>
      </c>
      <c r="K623" s="262"/>
    </row>
    <row r="624" spans="1:11" s="48" customFormat="1" ht="15.75" customHeight="1" outlineLevel="2" x14ac:dyDescent="0.2">
      <c r="A624" s="114"/>
      <c r="B624" s="117"/>
      <c r="C624" s="113" t="s">
        <v>850</v>
      </c>
      <c r="D624" s="112"/>
      <c r="E624" s="111"/>
      <c r="F624" s="69">
        <v>0</v>
      </c>
      <c r="G624" s="69">
        <f t="shared" si="30"/>
        <v>0</v>
      </c>
      <c r="H624" s="69">
        <v>0</v>
      </c>
      <c r="I624" s="69">
        <f t="shared" si="31"/>
        <v>0</v>
      </c>
      <c r="J624" s="68">
        <f t="shared" si="32"/>
        <v>0</v>
      </c>
      <c r="K624" s="262"/>
    </row>
    <row r="625" spans="1:11" s="48" customFormat="1" ht="15.75" customHeight="1" outlineLevel="2" x14ac:dyDescent="0.2">
      <c r="A625" s="114"/>
      <c r="B625" s="117"/>
      <c r="C625" s="113" t="s">
        <v>849</v>
      </c>
      <c r="D625" s="112" t="s">
        <v>190</v>
      </c>
      <c r="E625" s="111">
        <v>2</v>
      </c>
      <c r="F625" s="69">
        <v>0</v>
      </c>
      <c r="G625" s="69">
        <f t="shared" si="30"/>
        <v>0</v>
      </c>
      <c r="H625" s="69">
        <v>0</v>
      </c>
      <c r="I625" s="69">
        <f t="shared" si="31"/>
        <v>0</v>
      </c>
      <c r="J625" s="68">
        <f t="shared" si="32"/>
        <v>0</v>
      </c>
      <c r="K625" s="262"/>
    </row>
    <row r="626" spans="1:11" s="48" customFormat="1" ht="15.75" customHeight="1" outlineLevel="2" x14ac:dyDescent="0.2">
      <c r="A626" s="114"/>
      <c r="B626" s="117"/>
      <c r="C626" s="113" t="s">
        <v>848</v>
      </c>
      <c r="D626" s="112" t="s">
        <v>190</v>
      </c>
      <c r="E626" s="111">
        <v>2</v>
      </c>
      <c r="F626" s="69">
        <v>0</v>
      </c>
      <c r="G626" s="69">
        <f t="shared" si="30"/>
        <v>0</v>
      </c>
      <c r="H626" s="69">
        <v>0</v>
      </c>
      <c r="I626" s="69">
        <f t="shared" si="31"/>
        <v>0</v>
      </c>
      <c r="J626" s="68">
        <f t="shared" si="32"/>
        <v>0</v>
      </c>
      <c r="K626" s="262"/>
    </row>
    <row r="627" spans="1:11" s="48" customFormat="1" ht="15.75" customHeight="1" outlineLevel="2" x14ac:dyDescent="0.2">
      <c r="A627" s="114"/>
      <c r="B627" s="117"/>
      <c r="C627" s="113" t="s">
        <v>847</v>
      </c>
      <c r="D627" s="112" t="s">
        <v>190</v>
      </c>
      <c r="E627" s="111">
        <v>10</v>
      </c>
      <c r="F627" s="69">
        <v>0</v>
      </c>
      <c r="G627" s="69">
        <f t="shared" si="30"/>
        <v>0</v>
      </c>
      <c r="H627" s="69">
        <v>0</v>
      </c>
      <c r="I627" s="69">
        <f t="shared" si="31"/>
        <v>0</v>
      </c>
      <c r="J627" s="68">
        <f t="shared" si="32"/>
        <v>0</v>
      </c>
      <c r="K627" s="262"/>
    </row>
    <row r="628" spans="1:11" s="48" customFormat="1" ht="15.75" customHeight="1" outlineLevel="2" x14ac:dyDescent="0.2">
      <c r="A628" s="114"/>
      <c r="B628" s="117"/>
      <c r="C628" s="113" t="s">
        <v>846</v>
      </c>
      <c r="D628" s="112" t="s">
        <v>181</v>
      </c>
      <c r="E628" s="111">
        <v>9</v>
      </c>
      <c r="F628" s="69">
        <v>0</v>
      </c>
      <c r="G628" s="69">
        <f t="shared" si="30"/>
        <v>0</v>
      </c>
      <c r="H628" s="69">
        <v>0</v>
      </c>
      <c r="I628" s="69">
        <f t="shared" si="31"/>
        <v>0</v>
      </c>
      <c r="J628" s="68">
        <f t="shared" si="32"/>
        <v>0</v>
      </c>
      <c r="K628" s="262"/>
    </row>
    <row r="629" spans="1:11" s="48" customFormat="1" ht="15.75" customHeight="1" outlineLevel="2" x14ac:dyDescent="0.2">
      <c r="A629" s="114"/>
      <c r="B629" s="117"/>
      <c r="C629" s="113" t="s">
        <v>845</v>
      </c>
      <c r="D629" s="112" t="s">
        <v>305</v>
      </c>
      <c r="E629" s="111">
        <v>21.6</v>
      </c>
      <c r="F629" s="69">
        <v>0</v>
      </c>
      <c r="G629" s="69">
        <f t="shared" si="30"/>
        <v>0</v>
      </c>
      <c r="H629" s="69">
        <v>0</v>
      </c>
      <c r="I629" s="69">
        <f t="shared" si="31"/>
        <v>0</v>
      </c>
      <c r="J629" s="68">
        <f t="shared" si="32"/>
        <v>0</v>
      </c>
      <c r="K629" s="262"/>
    </row>
    <row r="630" spans="1:11" s="48" customFormat="1" ht="15.75" customHeight="1" outlineLevel="2" x14ac:dyDescent="0.2">
      <c r="A630" s="114"/>
      <c r="B630" s="117"/>
      <c r="C630" s="113" t="s">
        <v>844</v>
      </c>
      <c r="D630" s="112" t="s">
        <v>181</v>
      </c>
      <c r="E630" s="111">
        <v>2.6</v>
      </c>
      <c r="F630" s="69">
        <v>0</v>
      </c>
      <c r="G630" s="69">
        <f t="shared" si="30"/>
        <v>0</v>
      </c>
      <c r="H630" s="69">
        <v>0</v>
      </c>
      <c r="I630" s="69">
        <f t="shared" si="31"/>
        <v>0</v>
      </c>
      <c r="J630" s="68">
        <f t="shared" si="32"/>
        <v>0</v>
      </c>
      <c r="K630" s="262"/>
    </row>
    <row r="631" spans="1:11" s="48" customFormat="1" ht="15.75" customHeight="1" outlineLevel="2" x14ac:dyDescent="0.2">
      <c r="A631" s="114"/>
      <c r="B631" s="117"/>
      <c r="C631" s="113" t="s">
        <v>812</v>
      </c>
      <c r="D631" s="112" t="s">
        <v>181</v>
      </c>
      <c r="E631" s="111">
        <v>111</v>
      </c>
      <c r="F631" s="69">
        <v>0</v>
      </c>
      <c r="G631" s="69">
        <f t="shared" si="30"/>
        <v>0</v>
      </c>
      <c r="H631" s="69">
        <v>0</v>
      </c>
      <c r="I631" s="69">
        <f t="shared" si="31"/>
        <v>0</v>
      </c>
      <c r="J631" s="68">
        <f t="shared" si="32"/>
        <v>0</v>
      </c>
      <c r="K631" s="262"/>
    </row>
    <row r="632" spans="1:11" s="48" customFormat="1" ht="15.75" customHeight="1" outlineLevel="2" x14ac:dyDescent="0.2">
      <c r="A632" s="114"/>
      <c r="B632" s="117"/>
      <c r="C632" s="113" t="s">
        <v>843</v>
      </c>
      <c r="D632" s="112" t="s">
        <v>305</v>
      </c>
      <c r="E632" s="111">
        <v>34.9</v>
      </c>
      <c r="F632" s="69">
        <v>0</v>
      </c>
      <c r="G632" s="69">
        <f t="shared" si="30"/>
        <v>0</v>
      </c>
      <c r="H632" s="69">
        <v>0</v>
      </c>
      <c r="I632" s="69">
        <f t="shared" si="31"/>
        <v>0</v>
      </c>
      <c r="J632" s="68">
        <f t="shared" si="32"/>
        <v>0</v>
      </c>
      <c r="K632" s="262"/>
    </row>
    <row r="633" spans="1:11" s="48" customFormat="1" ht="15.75" customHeight="1" outlineLevel="2" x14ac:dyDescent="0.2">
      <c r="A633" s="114"/>
      <c r="B633" s="117"/>
      <c r="C633" s="155" t="s">
        <v>842</v>
      </c>
      <c r="D633" s="112" t="s">
        <v>305</v>
      </c>
      <c r="E633" s="111">
        <v>1.1000000000000001</v>
      </c>
      <c r="F633" s="69">
        <v>0</v>
      </c>
      <c r="G633" s="69">
        <f t="shared" si="30"/>
        <v>0</v>
      </c>
      <c r="H633" s="69">
        <v>0</v>
      </c>
      <c r="I633" s="69">
        <f t="shared" si="31"/>
        <v>0</v>
      </c>
      <c r="J633" s="68">
        <f t="shared" si="32"/>
        <v>0</v>
      </c>
      <c r="K633" s="262"/>
    </row>
    <row r="634" spans="1:11" s="48" customFormat="1" ht="15.75" customHeight="1" outlineLevel="2" x14ac:dyDescent="0.2">
      <c r="A634" s="114"/>
      <c r="B634" s="117"/>
      <c r="C634" s="113" t="s">
        <v>841</v>
      </c>
      <c r="D634" s="112" t="s">
        <v>305</v>
      </c>
      <c r="E634" s="111">
        <v>15.6</v>
      </c>
      <c r="F634" s="69">
        <v>0</v>
      </c>
      <c r="G634" s="69">
        <f t="shared" si="30"/>
        <v>0</v>
      </c>
      <c r="H634" s="69">
        <v>0</v>
      </c>
      <c r="I634" s="69">
        <f t="shared" si="31"/>
        <v>0</v>
      </c>
      <c r="J634" s="68">
        <f t="shared" si="32"/>
        <v>0</v>
      </c>
      <c r="K634" s="262"/>
    </row>
    <row r="635" spans="1:11" s="48" customFormat="1" ht="15.75" customHeight="1" outlineLevel="2" x14ac:dyDescent="0.2">
      <c r="A635" s="114"/>
      <c r="B635" s="117"/>
      <c r="C635" s="113" t="s">
        <v>810</v>
      </c>
      <c r="D635" s="112" t="s">
        <v>181</v>
      </c>
      <c r="E635" s="111">
        <v>32.4</v>
      </c>
      <c r="F635" s="69">
        <v>0</v>
      </c>
      <c r="G635" s="69">
        <f t="shared" si="30"/>
        <v>0</v>
      </c>
      <c r="H635" s="69">
        <v>0</v>
      </c>
      <c r="I635" s="69">
        <f t="shared" si="31"/>
        <v>0</v>
      </c>
      <c r="J635" s="68">
        <f t="shared" si="32"/>
        <v>0</v>
      </c>
      <c r="K635" s="262"/>
    </row>
    <row r="636" spans="1:11" s="48" customFormat="1" ht="15.75" customHeight="1" outlineLevel="2" x14ac:dyDescent="0.2">
      <c r="A636" s="114"/>
      <c r="B636" s="117"/>
      <c r="C636" s="113" t="s">
        <v>840</v>
      </c>
      <c r="D636" s="112" t="s">
        <v>181</v>
      </c>
      <c r="E636" s="111">
        <v>49</v>
      </c>
      <c r="F636" s="69">
        <v>0</v>
      </c>
      <c r="G636" s="69">
        <f t="shared" si="30"/>
        <v>0</v>
      </c>
      <c r="H636" s="69">
        <v>0</v>
      </c>
      <c r="I636" s="69">
        <f t="shared" si="31"/>
        <v>0</v>
      </c>
      <c r="J636" s="68">
        <f t="shared" si="32"/>
        <v>0</v>
      </c>
      <c r="K636" s="262"/>
    </row>
    <row r="637" spans="1:11" s="48" customFormat="1" ht="15.75" customHeight="1" outlineLevel="2" x14ac:dyDescent="0.2">
      <c r="A637" s="114"/>
      <c r="B637" s="117"/>
      <c r="C637" s="113" t="s">
        <v>839</v>
      </c>
      <c r="D637" s="112" t="s">
        <v>305</v>
      </c>
      <c r="E637" s="111">
        <v>15.5</v>
      </c>
      <c r="F637" s="69">
        <v>0</v>
      </c>
      <c r="G637" s="69">
        <f t="shared" si="30"/>
        <v>0</v>
      </c>
      <c r="H637" s="69">
        <v>0</v>
      </c>
      <c r="I637" s="69">
        <f t="shared" si="31"/>
        <v>0</v>
      </c>
      <c r="J637" s="68">
        <f t="shared" si="32"/>
        <v>0</v>
      </c>
      <c r="K637" s="262"/>
    </row>
    <row r="638" spans="1:11" s="48" customFormat="1" ht="15.75" customHeight="1" outlineLevel="2" x14ac:dyDescent="0.2">
      <c r="A638" s="114"/>
      <c r="B638" s="117"/>
      <c r="C638" s="155" t="s">
        <v>838</v>
      </c>
      <c r="D638" s="112" t="s">
        <v>305</v>
      </c>
      <c r="E638" s="111">
        <v>1.1000000000000001</v>
      </c>
      <c r="F638" s="69">
        <v>0</v>
      </c>
      <c r="G638" s="69">
        <f t="shared" si="30"/>
        <v>0</v>
      </c>
      <c r="H638" s="69">
        <v>0</v>
      </c>
      <c r="I638" s="69">
        <f t="shared" si="31"/>
        <v>0</v>
      </c>
      <c r="J638" s="68">
        <f t="shared" si="32"/>
        <v>0</v>
      </c>
      <c r="K638" s="262"/>
    </row>
    <row r="639" spans="1:11" s="48" customFormat="1" ht="15.75" customHeight="1" outlineLevel="2" x14ac:dyDescent="0.2">
      <c r="A639" s="114"/>
      <c r="B639" s="117"/>
      <c r="C639" s="113" t="s">
        <v>837</v>
      </c>
      <c r="D639" s="112" t="s">
        <v>181</v>
      </c>
      <c r="E639" s="111">
        <v>14.3</v>
      </c>
      <c r="F639" s="69">
        <v>0</v>
      </c>
      <c r="G639" s="69">
        <f t="shared" si="30"/>
        <v>0</v>
      </c>
      <c r="H639" s="69">
        <v>0</v>
      </c>
      <c r="I639" s="69">
        <f t="shared" si="31"/>
        <v>0</v>
      </c>
      <c r="J639" s="68">
        <f t="shared" si="32"/>
        <v>0</v>
      </c>
      <c r="K639" s="262"/>
    </row>
    <row r="640" spans="1:11" s="48" customFormat="1" ht="15.75" customHeight="1" outlineLevel="2" x14ac:dyDescent="0.2">
      <c r="A640" s="114"/>
      <c r="B640" s="117"/>
      <c r="C640" s="113" t="s">
        <v>828</v>
      </c>
      <c r="D640" s="112" t="s">
        <v>181</v>
      </c>
      <c r="E640" s="111">
        <v>7</v>
      </c>
      <c r="F640" s="69">
        <v>0</v>
      </c>
      <c r="G640" s="69">
        <f t="shared" si="30"/>
        <v>0</v>
      </c>
      <c r="H640" s="69">
        <v>0</v>
      </c>
      <c r="I640" s="69">
        <f t="shared" si="31"/>
        <v>0</v>
      </c>
      <c r="J640" s="68">
        <f t="shared" si="32"/>
        <v>0</v>
      </c>
      <c r="K640" s="262"/>
    </row>
    <row r="641" spans="1:11" s="48" customFormat="1" ht="15.75" customHeight="1" outlineLevel="2" x14ac:dyDescent="0.2">
      <c r="A641" s="114"/>
      <c r="B641" s="117"/>
      <c r="C641" s="113" t="s">
        <v>836</v>
      </c>
      <c r="D641" s="112" t="s">
        <v>305</v>
      </c>
      <c r="E641" s="111">
        <v>1.5</v>
      </c>
      <c r="F641" s="69">
        <v>0</v>
      </c>
      <c r="G641" s="69">
        <f t="shared" si="30"/>
        <v>0</v>
      </c>
      <c r="H641" s="69">
        <v>0</v>
      </c>
      <c r="I641" s="69">
        <f t="shared" si="31"/>
        <v>0</v>
      </c>
      <c r="J641" s="68">
        <f t="shared" si="32"/>
        <v>0</v>
      </c>
      <c r="K641" s="262"/>
    </row>
    <row r="642" spans="1:11" s="48" customFormat="1" ht="25.5" customHeight="1" outlineLevel="2" x14ac:dyDescent="0.2">
      <c r="A642" s="114"/>
      <c r="B642" s="117"/>
      <c r="C642" s="113" t="s">
        <v>826</v>
      </c>
      <c r="D642" s="112" t="s">
        <v>181</v>
      </c>
      <c r="E642" s="111">
        <v>2</v>
      </c>
      <c r="F642" s="69">
        <v>0</v>
      </c>
      <c r="G642" s="69">
        <f t="shared" si="30"/>
        <v>0</v>
      </c>
      <c r="H642" s="69">
        <v>0</v>
      </c>
      <c r="I642" s="69">
        <f t="shared" si="31"/>
        <v>0</v>
      </c>
      <c r="J642" s="68">
        <f t="shared" si="32"/>
        <v>0</v>
      </c>
      <c r="K642" s="262"/>
    </row>
    <row r="643" spans="1:11" s="48" customFormat="1" ht="15.75" customHeight="1" outlineLevel="2" x14ac:dyDescent="0.2">
      <c r="A643" s="114"/>
      <c r="B643" s="117"/>
      <c r="C643" s="113" t="s">
        <v>835</v>
      </c>
      <c r="D643" s="112" t="s">
        <v>834</v>
      </c>
      <c r="E643" s="119">
        <v>10</v>
      </c>
      <c r="F643" s="69">
        <v>0</v>
      </c>
      <c r="G643" s="69">
        <f t="shared" si="30"/>
        <v>0</v>
      </c>
      <c r="H643" s="69">
        <v>0</v>
      </c>
      <c r="I643" s="69">
        <f t="shared" si="31"/>
        <v>0</v>
      </c>
      <c r="J643" s="68">
        <f t="shared" si="32"/>
        <v>0</v>
      </c>
      <c r="K643" s="262"/>
    </row>
    <row r="644" spans="1:11" s="48" customFormat="1" ht="15.75" customHeight="1" outlineLevel="2" x14ac:dyDescent="0.2">
      <c r="A644" s="114"/>
      <c r="B644" s="117"/>
      <c r="C644" s="113" t="s">
        <v>397</v>
      </c>
      <c r="D644" s="112" t="s">
        <v>215</v>
      </c>
      <c r="E644" s="111">
        <v>1</v>
      </c>
      <c r="F644" s="69">
        <v>0</v>
      </c>
      <c r="G644" s="69">
        <f t="shared" si="30"/>
        <v>0</v>
      </c>
      <c r="H644" s="69">
        <v>0</v>
      </c>
      <c r="I644" s="69">
        <f t="shared" si="31"/>
        <v>0</v>
      </c>
      <c r="J644" s="68">
        <f t="shared" si="32"/>
        <v>0</v>
      </c>
      <c r="K644" s="262"/>
    </row>
    <row r="645" spans="1:11" s="48" customFormat="1" ht="15.75" customHeight="1" outlineLevel="2" x14ac:dyDescent="0.2">
      <c r="A645" s="114"/>
      <c r="B645" s="117"/>
      <c r="C645" s="113" t="s">
        <v>833</v>
      </c>
      <c r="D645" s="112"/>
      <c r="E645" s="111"/>
      <c r="F645" s="69">
        <v>0</v>
      </c>
      <c r="G645" s="69">
        <f t="shared" si="30"/>
        <v>0</v>
      </c>
      <c r="H645" s="69">
        <v>0</v>
      </c>
      <c r="I645" s="69">
        <f t="shared" si="31"/>
        <v>0</v>
      </c>
      <c r="J645" s="68">
        <f t="shared" si="32"/>
        <v>0</v>
      </c>
      <c r="K645" s="262"/>
    </row>
    <row r="646" spans="1:11" s="48" customFormat="1" ht="15.75" customHeight="1" outlineLevel="2" x14ac:dyDescent="0.2">
      <c r="A646" s="114"/>
      <c r="B646" s="117"/>
      <c r="C646" s="113" t="s">
        <v>832</v>
      </c>
      <c r="D646" s="112" t="s">
        <v>190</v>
      </c>
      <c r="E646" s="111">
        <v>2</v>
      </c>
      <c r="F646" s="69">
        <v>0</v>
      </c>
      <c r="G646" s="69">
        <f t="shared" si="30"/>
        <v>0</v>
      </c>
      <c r="H646" s="69">
        <v>0</v>
      </c>
      <c r="I646" s="69">
        <f t="shared" si="31"/>
        <v>0</v>
      </c>
      <c r="J646" s="68">
        <f t="shared" si="32"/>
        <v>0</v>
      </c>
      <c r="K646" s="262"/>
    </row>
    <row r="647" spans="1:11" s="48" customFormat="1" ht="15.75" customHeight="1" outlineLevel="2" x14ac:dyDescent="0.2">
      <c r="A647" s="114"/>
      <c r="B647" s="117"/>
      <c r="C647" s="113" t="s">
        <v>831</v>
      </c>
      <c r="D647" s="112" t="s">
        <v>181</v>
      </c>
      <c r="E647" s="111">
        <v>27</v>
      </c>
      <c r="F647" s="69">
        <v>0</v>
      </c>
      <c r="G647" s="69">
        <f t="shared" si="30"/>
        <v>0</v>
      </c>
      <c r="H647" s="69">
        <v>0</v>
      </c>
      <c r="I647" s="69">
        <f t="shared" si="31"/>
        <v>0</v>
      </c>
      <c r="J647" s="68">
        <f t="shared" si="32"/>
        <v>0</v>
      </c>
      <c r="K647" s="262"/>
    </row>
    <row r="648" spans="1:11" s="48" customFormat="1" ht="15.75" customHeight="1" outlineLevel="2" x14ac:dyDescent="0.2">
      <c r="A648" s="114"/>
      <c r="B648" s="117"/>
      <c r="C648" s="113" t="s">
        <v>830</v>
      </c>
      <c r="D648" s="112" t="s">
        <v>305</v>
      </c>
      <c r="E648" s="111">
        <v>10</v>
      </c>
      <c r="F648" s="69">
        <v>0</v>
      </c>
      <c r="G648" s="69">
        <f t="shared" si="30"/>
        <v>0</v>
      </c>
      <c r="H648" s="69">
        <v>0</v>
      </c>
      <c r="I648" s="69">
        <f t="shared" si="31"/>
        <v>0</v>
      </c>
      <c r="J648" s="68">
        <f t="shared" si="32"/>
        <v>0</v>
      </c>
      <c r="K648" s="262"/>
    </row>
    <row r="649" spans="1:11" s="48" customFormat="1" ht="25.5" customHeight="1" outlineLevel="2" x14ac:dyDescent="0.2">
      <c r="A649" s="114"/>
      <c r="B649" s="117"/>
      <c r="C649" s="113" t="s">
        <v>829</v>
      </c>
      <c r="D649" s="112" t="s">
        <v>181</v>
      </c>
      <c r="E649" s="111">
        <v>5.8</v>
      </c>
      <c r="F649" s="69">
        <v>0</v>
      </c>
      <c r="G649" s="69">
        <f t="shared" si="30"/>
        <v>0</v>
      </c>
      <c r="H649" s="69">
        <v>0</v>
      </c>
      <c r="I649" s="69">
        <f t="shared" si="31"/>
        <v>0</v>
      </c>
      <c r="J649" s="68">
        <f t="shared" si="32"/>
        <v>0</v>
      </c>
      <c r="K649" s="262"/>
    </row>
    <row r="650" spans="1:11" s="48" customFormat="1" ht="15.75" customHeight="1" outlineLevel="2" x14ac:dyDescent="0.2">
      <c r="A650" s="114"/>
      <c r="B650" s="117"/>
      <c r="C650" s="113" t="s">
        <v>828</v>
      </c>
      <c r="D650" s="112" t="s">
        <v>181</v>
      </c>
      <c r="E650" s="111">
        <v>5</v>
      </c>
      <c r="F650" s="69">
        <v>0</v>
      </c>
      <c r="G650" s="69">
        <f t="shared" si="30"/>
        <v>0</v>
      </c>
      <c r="H650" s="69">
        <v>0</v>
      </c>
      <c r="I650" s="69">
        <f t="shared" si="31"/>
        <v>0</v>
      </c>
      <c r="J650" s="68">
        <f t="shared" si="32"/>
        <v>0</v>
      </c>
      <c r="K650" s="262"/>
    </row>
    <row r="651" spans="1:11" s="48" customFormat="1" ht="15.75" customHeight="1" outlineLevel="2" x14ac:dyDescent="0.2">
      <c r="A651" s="114"/>
      <c r="B651" s="117"/>
      <c r="C651" s="113" t="s">
        <v>827</v>
      </c>
      <c r="D651" s="112" t="s">
        <v>305</v>
      </c>
      <c r="E651" s="111">
        <v>1.5</v>
      </c>
      <c r="F651" s="69">
        <v>0</v>
      </c>
      <c r="G651" s="69">
        <f t="shared" si="30"/>
        <v>0</v>
      </c>
      <c r="H651" s="69">
        <v>0</v>
      </c>
      <c r="I651" s="69">
        <f t="shared" si="31"/>
        <v>0</v>
      </c>
      <c r="J651" s="68">
        <f t="shared" si="32"/>
        <v>0</v>
      </c>
      <c r="K651" s="262"/>
    </row>
    <row r="652" spans="1:11" s="48" customFormat="1" ht="25.5" customHeight="1" outlineLevel="2" x14ac:dyDescent="0.2">
      <c r="A652" s="114"/>
      <c r="B652" s="117"/>
      <c r="C652" s="113" t="s">
        <v>826</v>
      </c>
      <c r="D652" s="112" t="s">
        <v>181</v>
      </c>
      <c r="E652" s="111">
        <v>1.1000000000000001</v>
      </c>
      <c r="F652" s="69">
        <v>0</v>
      </c>
      <c r="G652" s="69">
        <f t="shared" si="30"/>
        <v>0</v>
      </c>
      <c r="H652" s="69">
        <v>0</v>
      </c>
      <c r="I652" s="69">
        <f t="shared" si="31"/>
        <v>0</v>
      </c>
      <c r="J652" s="68">
        <f t="shared" si="32"/>
        <v>0</v>
      </c>
      <c r="K652" s="262"/>
    </row>
    <row r="653" spans="1:11" s="48" customFormat="1" ht="25.5" customHeight="1" outlineLevel="2" x14ac:dyDescent="0.2">
      <c r="A653" s="114"/>
      <c r="B653" s="117"/>
      <c r="C653" s="113" t="s">
        <v>825</v>
      </c>
      <c r="D653" s="112" t="s">
        <v>181</v>
      </c>
      <c r="E653" s="111">
        <v>9.6</v>
      </c>
      <c r="F653" s="69">
        <v>0</v>
      </c>
      <c r="G653" s="69">
        <f t="shared" si="30"/>
        <v>0</v>
      </c>
      <c r="H653" s="69">
        <v>0</v>
      </c>
      <c r="I653" s="69">
        <f t="shared" si="31"/>
        <v>0</v>
      </c>
      <c r="J653" s="68">
        <f t="shared" si="32"/>
        <v>0</v>
      </c>
      <c r="K653" s="262"/>
    </row>
    <row r="654" spans="1:11" s="48" customFormat="1" ht="15.75" customHeight="1" outlineLevel="2" x14ac:dyDescent="0.2">
      <c r="A654" s="114"/>
      <c r="B654" s="117"/>
      <c r="C654" s="113" t="s">
        <v>824</v>
      </c>
      <c r="D654" s="112" t="s">
        <v>181</v>
      </c>
      <c r="E654" s="111">
        <v>3</v>
      </c>
      <c r="F654" s="69">
        <v>0</v>
      </c>
      <c r="G654" s="69">
        <f t="shared" si="30"/>
        <v>0</v>
      </c>
      <c r="H654" s="69">
        <v>0</v>
      </c>
      <c r="I654" s="69">
        <f t="shared" si="31"/>
        <v>0</v>
      </c>
      <c r="J654" s="68">
        <f t="shared" si="32"/>
        <v>0</v>
      </c>
      <c r="K654" s="262"/>
    </row>
    <row r="655" spans="1:11" s="48" customFormat="1" ht="15.75" customHeight="1" outlineLevel="2" x14ac:dyDescent="0.2">
      <c r="A655" s="114"/>
      <c r="B655" s="117"/>
      <c r="C655" s="113" t="s">
        <v>397</v>
      </c>
      <c r="D655" s="112" t="s">
        <v>215</v>
      </c>
      <c r="E655" s="111">
        <v>1</v>
      </c>
      <c r="F655" s="69">
        <v>0</v>
      </c>
      <c r="G655" s="69">
        <f t="shared" si="30"/>
        <v>0</v>
      </c>
      <c r="H655" s="69">
        <v>0</v>
      </c>
      <c r="I655" s="69">
        <f t="shared" si="31"/>
        <v>0</v>
      </c>
      <c r="J655" s="68">
        <f t="shared" si="32"/>
        <v>0</v>
      </c>
      <c r="K655" s="262"/>
    </row>
    <row r="656" spans="1:11" s="48" customFormat="1" ht="15.75" outlineLevel="1" x14ac:dyDescent="0.2">
      <c r="A656" s="103">
        <v>25</v>
      </c>
      <c r="B656" s="102"/>
      <c r="C656" s="101" t="s">
        <v>823</v>
      </c>
      <c r="D656" s="100" t="s">
        <v>215</v>
      </c>
      <c r="E656" s="98">
        <v>12</v>
      </c>
      <c r="F656" s="98">
        <v>637410.63</v>
      </c>
      <c r="G656" s="98">
        <f t="shared" si="30"/>
        <v>7648927.5600000005</v>
      </c>
      <c r="H656" s="98">
        <v>2625837.9000000004</v>
      </c>
      <c r="I656" s="98">
        <f t="shared" si="31"/>
        <v>31510054.800000004</v>
      </c>
      <c r="J656" s="98">
        <f t="shared" si="32"/>
        <v>39158982.360000007</v>
      </c>
      <c r="K656" s="263"/>
    </row>
    <row r="657" spans="1:11" s="48" customFormat="1" ht="15.75" outlineLevel="2" x14ac:dyDescent="0.2">
      <c r="A657" s="114"/>
      <c r="B657" s="117"/>
      <c r="C657" s="113" t="s">
        <v>822</v>
      </c>
      <c r="D657" s="112"/>
      <c r="E657" s="111"/>
      <c r="F657" s="69">
        <v>0</v>
      </c>
      <c r="G657" s="69">
        <f t="shared" si="30"/>
        <v>0</v>
      </c>
      <c r="H657" s="69">
        <v>0</v>
      </c>
      <c r="I657" s="69">
        <f t="shared" si="31"/>
        <v>0</v>
      </c>
      <c r="J657" s="68">
        <f t="shared" si="32"/>
        <v>0</v>
      </c>
      <c r="K657" s="55"/>
    </row>
    <row r="658" spans="1:11" s="48" customFormat="1" ht="15.75" outlineLevel="2" x14ac:dyDescent="0.2">
      <c r="A658" s="114"/>
      <c r="B658" s="117"/>
      <c r="C658" s="113" t="s">
        <v>821</v>
      </c>
      <c r="D658" s="112" t="s">
        <v>190</v>
      </c>
      <c r="E658" s="111">
        <v>12</v>
      </c>
      <c r="F658" s="69">
        <v>0</v>
      </c>
      <c r="G658" s="69">
        <f t="shared" si="30"/>
        <v>0</v>
      </c>
      <c r="H658" s="69">
        <v>0</v>
      </c>
      <c r="I658" s="69">
        <f t="shared" si="31"/>
        <v>0</v>
      </c>
      <c r="J658" s="68">
        <f t="shared" si="32"/>
        <v>0</v>
      </c>
      <c r="K658" s="55"/>
    </row>
    <row r="659" spans="1:11" s="48" customFormat="1" ht="15.75" outlineLevel="2" x14ac:dyDescent="0.2">
      <c r="A659" s="114"/>
      <c r="B659" s="117"/>
      <c r="C659" s="113" t="s">
        <v>820</v>
      </c>
      <c r="D659" s="112" t="s">
        <v>190</v>
      </c>
      <c r="E659" s="111">
        <v>12</v>
      </c>
      <c r="F659" s="69">
        <v>0</v>
      </c>
      <c r="G659" s="69">
        <f t="shared" ref="G659:G673" si="33">F659*E659</f>
        <v>0</v>
      </c>
      <c r="H659" s="69">
        <v>0</v>
      </c>
      <c r="I659" s="69">
        <f t="shared" ref="I659:I673" si="34">H659*E659</f>
        <v>0</v>
      </c>
      <c r="J659" s="68">
        <f t="shared" ref="J659:J673" si="35">I659+G659</f>
        <v>0</v>
      </c>
      <c r="K659" s="55"/>
    </row>
    <row r="660" spans="1:11" s="48" customFormat="1" ht="15.75" outlineLevel="2" x14ac:dyDescent="0.2">
      <c r="A660" s="114"/>
      <c r="B660" s="117"/>
      <c r="C660" s="113" t="s">
        <v>819</v>
      </c>
      <c r="D660" s="112" t="s">
        <v>190</v>
      </c>
      <c r="E660" s="111">
        <v>12</v>
      </c>
      <c r="F660" s="69">
        <v>0</v>
      </c>
      <c r="G660" s="69">
        <f t="shared" si="33"/>
        <v>0</v>
      </c>
      <c r="H660" s="69">
        <v>0</v>
      </c>
      <c r="I660" s="69">
        <f t="shared" si="34"/>
        <v>0</v>
      </c>
      <c r="J660" s="68">
        <f t="shared" si="35"/>
        <v>0</v>
      </c>
      <c r="K660" s="55"/>
    </row>
    <row r="661" spans="1:11" s="48" customFormat="1" ht="15.75" outlineLevel="2" x14ac:dyDescent="0.2">
      <c r="A661" s="114"/>
      <c r="B661" s="117"/>
      <c r="C661" s="113" t="s">
        <v>818</v>
      </c>
      <c r="D661" s="112" t="s">
        <v>190</v>
      </c>
      <c r="E661" s="111">
        <v>168</v>
      </c>
      <c r="F661" s="69">
        <v>0</v>
      </c>
      <c r="G661" s="69">
        <f t="shared" si="33"/>
        <v>0</v>
      </c>
      <c r="H661" s="69">
        <v>0</v>
      </c>
      <c r="I661" s="69">
        <f t="shared" si="34"/>
        <v>0</v>
      </c>
      <c r="J661" s="68">
        <f t="shared" si="35"/>
        <v>0</v>
      </c>
      <c r="K661" s="55"/>
    </row>
    <row r="662" spans="1:11" s="48" customFormat="1" ht="15.75" outlineLevel="2" x14ac:dyDescent="0.2">
      <c r="A662" s="114"/>
      <c r="B662" s="117"/>
      <c r="C662" s="113" t="s">
        <v>817</v>
      </c>
      <c r="D662" s="112" t="s">
        <v>190</v>
      </c>
      <c r="E662" s="111">
        <v>168</v>
      </c>
      <c r="F662" s="69">
        <v>0</v>
      </c>
      <c r="G662" s="69">
        <f t="shared" si="33"/>
        <v>0</v>
      </c>
      <c r="H662" s="69">
        <v>0</v>
      </c>
      <c r="I662" s="69">
        <f t="shared" si="34"/>
        <v>0</v>
      </c>
      <c r="J662" s="68">
        <f t="shared" si="35"/>
        <v>0</v>
      </c>
      <c r="K662" s="55"/>
    </row>
    <row r="663" spans="1:11" s="48" customFormat="1" ht="15.75" outlineLevel="2" x14ac:dyDescent="0.2">
      <c r="A663" s="114"/>
      <c r="B663" s="117"/>
      <c r="C663" s="113" t="s">
        <v>816</v>
      </c>
      <c r="D663" s="112" t="s">
        <v>190</v>
      </c>
      <c r="E663" s="111">
        <v>28</v>
      </c>
      <c r="F663" s="69">
        <v>0</v>
      </c>
      <c r="G663" s="69">
        <f t="shared" si="33"/>
        <v>0</v>
      </c>
      <c r="H663" s="69">
        <v>0</v>
      </c>
      <c r="I663" s="69">
        <f t="shared" si="34"/>
        <v>0</v>
      </c>
      <c r="J663" s="68">
        <f t="shared" si="35"/>
        <v>0</v>
      </c>
      <c r="K663" s="55"/>
    </row>
    <row r="664" spans="1:11" s="48" customFormat="1" ht="15.75" outlineLevel="2" x14ac:dyDescent="0.2">
      <c r="A664" s="114"/>
      <c r="B664" s="117"/>
      <c r="C664" s="113" t="s">
        <v>815</v>
      </c>
      <c r="D664" s="112" t="s">
        <v>190</v>
      </c>
      <c r="E664" s="111">
        <v>24</v>
      </c>
      <c r="F664" s="69">
        <v>0</v>
      </c>
      <c r="G664" s="69">
        <f t="shared" si="33"/>
        <v>0</v>
      </c>
      <c r="H664" s="69">
        <v>0</v>
      </c>
      <c r="I664" s="69">
        <f t="shared" si="34"/>
        <v>0</v>
      </c>
      <c r="J664" s="68">
        <f t="shared" si="35"/>
        <v>0</v>
      </c>
      <c r="K664" s="55"/>
    </row>
    <row r="665" spans="1:11" s="48" customFormat="1" ht="15.75" outlineLevel="2" x14ac:dyDescent="0.2">
      <c r="A665" s="114"/>
      <c r="B665" s="117"/>
      <c r="C665" s="113" t="s">
        <v>815</v>
      </c>
      <c r="D665" s="112" t="s">
        <v>190</v>
      </c>
      <c r="E665" s="111">
        <v>24</v>
      </c>
      <c r="F665" s="69">
        <v>0</v>
      </c>
      <c r="G665" s="69">
        <f t="shared" si="33"/>
        <v>0</v>
      </c>
      <c r="H665" s="69">
        <v>0</v>
      </c>
      <c r="I665" s="69">
        <f t="shared" si="34"/>
        <v>0</v>
      </c>
      <c r="J665" s="68">
        <f t="shared" si="35"/>
        <v>0</v>
      </c>
      <c r="K665" s="55"/>
    </row>
    <row r="666" spans="1:11" s="48" customFormat="1" ht="15.75" outlineLevel="1" x14ac:dyDescent="0.2">
      <c r="A666" s="103">
        <v>26</v>
      </c>
      <c r="B666" s="102"/>
      <c r="C666" s="101" t="s">
        <v>814</v>
      </c>
      <c r="D666" s="100" t="s">
        <v>190</v>
      </c>
      <c r="E666" s="98">
        <v>24</v>
      </c>
      <c r="F666" s="98">
        <v>8305.7144000000008</v>
      </c>
      <c r="G666" s="98">
        <f t="shared" si="33"/>
        <v>199337.14560000002</v>
      </c>
      <c r="H666" s="98">
        <v>20103.2</v>
      </c>
      <c r="I666" s="98">
        <f t="shared" si="34"/>
        <v>482476.80000000005</v>
      </c>
      <c r="J666" s="98">
        <f t="shared" si="35"/>
        <v>681813.94560000009</v>
      </c>
      <c r="K666" s="55"/>
    </row>
    <row r="667" spans="1:11" s="48" customFormat="1" ht="15.75" outlineLevel="1" x14ac:dyDescent="0.2">
      <c r="A667" s="103">
        <v>27</v>
      </c>
      <c r="B667" s="102"/>
      <c r="C667" s="101" t="s">
        <v>416</v>
      </c>
      <c r="D667" s="100" t="s">
        <v>181</v>
      </c>
      <c r="E667" s="98">
        <v>564.5</v>
      </c>
      <c r="F667" s="98">
        <v>3758</v>
      </c>
      <c r="G667" s="98">
        <f t="shared" si="33"/>
        <v>2121391</v>
      </c>
      <c r="H667" s="98">
        <v>1100</v>
      </c>
      <c r="I667" s="98">
        <f t="shared" si="34"/>
        <v>620950</v>
      </c>
      <c r="J667" s="98">
        <f t="shared" si="35"/>
        <v>2742341</v>
      </c>
      <c r="K667" s="55"/>
    </row>
    <row r="668" spans="1:11" s="48" customFormat="1" ht="15.75" outlineLevel="2" x14ac:dyDescent="0.2">
      <c r="A668" s="114"/>
      <c r="B668" s="117"/>
      <c r="C668" s="113" t="s">
        <v>813</v>
      </c>
      <c r="D668" s="112" t="s">
        <v>190</v>
      </c>
      <c r="E668" s="111">
        <v>24</v>
      </c>
      <c r="F668" s="69">
        <v>0</v>
      </c>
      <c r="G668" s="69">
        <f t="shared" si="33"/>
        <v>0</v>
      </c>
      <c r="H668" s="69">
        <v>0</v>
      </c>
      <c r="I668" s="69">
        <f t="shared" si="34"/>
        <v>0</v>
      </c>
      <c r="J668" s="68">
        <f t="shared" si="35"/>
        <v>0</v>
      </c>
      <c r="K668" s="55"/>
    </row>
    <row r="669" spans="1:11" s="48" customFormat="1" ht="15.75" outlineLevel="2" x14ac:dyDescent="0.2">
      <c r="A669" s="114"/>
      <c r="B669" s="117"/>
      <c r="C669" s="113" t="s">
        <v>812</v>
      </c>
      <c r="D669" s="112" t="s">
        <v>181</v>
      </c>
      <c r="E669" s="111">
        <v>519</v>
      </c>
      <c r="F669" s="69">
        <v>0</v>
      </c>
      <c r="G669" s="69">
        <f t="shared" si="33"/>
        <v>0</v>
      </c>
      <c r="H669" s="69">
        <v>0</v>
      </c>
      <c r="I669" s="69">
        <f t="shared" si="34"/>
        <v>0</v>
      </c>
      <c r="J669" s="68">
        <f t="shared" si="35"/>
        <v>0</v>
      </c>
      <c r="K669" s="55"/>
    </row>
    <row r="670" spans="1:11" s="48" customFormat="1" ht="15.75" outlineLevel="2" x14ac:dyDescent="0.2">
      <c r="A670" s="114"/>
      <c r="B670" s="117"/>
      <c r="C670" s="113" t="s">
        <v>811</v>
      </c>
      <c r="D670" s="112" t="s">
        <v>305</v>
      </c>
      <c r="E670" s="111">
        <v>330</v>
      </c>
      <c r="F670" s="69">
        <v>0</v>
      </c>
      <c r="G670" s="69">
        <f t="shared" si="33"/>
        <v>0</v>
      </c>
      <c r="H670" s="69">
        <v>0</v>
      </c>
      <c r="I670" s="69">
        <f t="shared" si="34"/>
        <v>0</v>
      </c>
      <c r="J670" s="68">
        <f t="shared" si="35"/>
        <v>0</v>
      </c>
      <c r="K670" s="55"/>
    </row>
    <row r="671" spans="1:11" s="48" customFormat="1" ht="15.75" outlineLevel="2" x14ac:dyDescent="0.2">
      <c r="A671" s="114"/>
      <c r="B671" s="117"/>
      <c r="C671" s="113" t="s">
        <v>810</v>
      </c>
      <c r="D671" s="112" t="s">
        <v>181</v>
      </c>
      <c r="E671" s="111">
        <v>45.5</v>
      </c>
      <c r="F671" s="69">
        <v>0</v>
      </c>
      <c r="G671" s="69">
        <f t="shared" si="33"/>
        <v>0</v>
      </c>
      <c r="H671" s="69">
        <v>0</v>
      </c>
      <c r="I671" s="69">
        <f t="shared" si="34"/>
        <v>0</v>
      </c>
      <c r="J671" s="68">
        <f t="shared" si="35"/>
        <v>0</v>
      </c>
      <c r="K671" s="55"/>
    </row>
    <row r="672" spans="1:11" s="48" customFormat="1" ht="15.75" outlineLevel="2" x14ac:dyDescent="0.2">
      <c r="A672" s="114"/>
      <c r="B672" s="117"/>
      <c r="C672" s="113" t="s">
        <v>397</v>
      </c>
      <c r="D672" s="112" t="s">
        <v>215</v>
      </c>
      <c r="E672" s="111">
        <v>1</v>
      </c>
      <c r="F672" s="69">
        <v>0</v>
      </c>
      <c r="G672" s="69">
        <f t="shared" si="33"/>
        <v>0</v>
      </c>
      <c r="H672" s="69">
        <v>0</v>
      </c>
      <c r="I672" s="69">
        <f t="shared" si="34"/>
        <v>0</v>
      </c>
      <c r="J672" s="68">
        <f t="shared" si="35"/>
        <v>0</v>
      </c>
      <c r="K672" s="55"/>
    </row>
    <row r="673" spans="1:11" s="48" customFormat="1" ht="15.75" outlineLevel="1" x14ac:dyDescent="0.2">
      <c r="A673" s="103">
        <v>28</v>
      </c>
      <c r="B673" s="102"/>
      <c r="C673" s="101" t="s">
        <v>809</v>
      </c>
      <c r="D673" s="100" t="s">
        <v>215</v>
      </c>
      <c r="E673" s="98">
        <v>16</v>
      </c>
      <c r="F673" s="98">
        <v>46198.46</v>
      </c>
      <c r="G673" s="98">
        <f t="shared" si="33"/>
        <v>739175.36</v>
      </c>
      <c r="H673" s="98">
        <v>372209.49577500008</v>
      </c>
      <c r="I673" s="98">
        <f t="shared" si="34"/>
        <v>5955351.9324000012</v>
      </c>
      <c r="J673" s="98">
        <f t="shared" si="35"/>
        <v>6694527.2924000015</v>
      </c>
      <c r="K673" s="55"/>
    </row>
    <row r="674" spans="1:11" s="48" customFormat="1" outlineLevel="2" x14ac:dyDescent="0.2">
      <c r="A674" s="141"/>
      <c r="B674" s="122"/>
      <c r="C674" s="154" t="s">
        <v>808</v>
      </c>
      <c r="D674" s="141"/>
      <c r="E674" s="153"/>
      <c r="F674" s="153"/>
      <c r="G674" s="153"/>
      <c r="H674" s="153"/>
      <c r="I674" s="153"/>
      <c r="J674" s="153"/>
      <c r="K674" s="55"/>
    </row>
    <row r="675" spans="1:11" s="48" customFormat="1" ht="15.75" outlineLevel="2" x14ac:dyDescent="0.2">
      <c r="A675" s="114"/>
      <c r="B675" s="117"/>
      <c r="C675" s="113" t="s">
        <v>807</v>
      </c>
      <c r="D675" s="112" t="s">
        <v>190</v>
      </c>
      <c r="E675" s="111">
        <v>4</v>
      </c>
      <c r="F675" s="69">
        <v>46198.46</v>
      </c>
      <c r="G675" s="69">
        <f t="shared" ref="G675:G700" si="36">F675*E675</f>
        <v>184793.84</v>
      </c>
      <c r="H675" s="69">
        <v>191555</v>
      </c>
      <c r="I675" s="69">
        <f t="shared" ref="I675:I700" si="37">H675*E675</f>
        <v>766220</v>
      </c>
      <c r="J675" s="68">
        <f t="shared" ref="J675:J700" si="38">I675+G675</f>
        <v>951013.84</v>
      </c>
      <c r="K675" s="55"/>
    </row>
    <row r="676" spans="1:11" s="48" customFormat="1" ht="15.75" outlineLevel="2" x14ac:dyDescent="0.2">
      <c r="A676" s="114"/>
      <c r="B676" s="117"/>
      <c r="C676" s="113" t="s">
        <v>806</v>
      </c>
      <c r="D676" s="112" t="s">
        <v>190</v>
      </c>
      <c r="E676" s="111">
        <v>12</v>
      </c>
      <c r="F676" s="69">
        <v>46198.46</v>
      </c>
      <c r="G676" s="69">
        <f t="shared" si="36"/>
        <v>554381.52</v>
      </c>
      <c r="H676" s="69">
        <v>229879</v>
      </c>
      <c r="I676" s="69">
        <f t="shared" si="37"/>
        <v>2758548</v>
      </c>
      <c r="J676" s="68">
        <f t="shared" si="38"/>
        <v>3312929.52</v>
      </c>
      <c r="K676" s="55"/>
    </row>
    <row r="677" spans="1:11" s="48" customFormat="1" ht="15.75" outlineLevel="1" x14ac:dyDescent="0.2">
      <c r="A677" s="103">
        <v>29</v>
      </c>
      <c r="B677" s="102"/>
      <c r="C677" s="101" t="s">
        <v>805</v>
      </c>
      <c r="D677" s="100" t="s">
        <v>305</v>
      </c>
      <c r="E677" s="98">
        <v>166</v>
      </c>
      <c r="F677" s="98">
        <v>2887.5240963855426</v>
      </c>
      <c r="G677" s="98">
        <f t="shared" si="36"/>
        <v>479329.00000000006</v>
      </c>
      <c r="H677" s="98">
        <v>4676.726506024097</v>
      </c>
      <c r="I677" s="98">
        <f t="shared" si="37"/>
        <v>776336.60000000009</v>
      </c>
      <c r="J677" s="98">
        <f t="shared" si="38"/>
        <v>1255665.6000000001</v>
      </c>
      <c r="K677" s="55"/>
    </row>
    <row r="678" spans="1:11" s="48" customFormat="1" ht="15.75" outlineLevel="2" x14ac:dyDescent="0.2">
      <c r="A678" s="114"/>
      <c r="B678" s="117"/>
      <c r="C678" s="113" t="s">
        <v>804</v>
      </c>
      <c r="D678" s="112"/>
      <c r="E678" s="111"/>
      <c r="F678" s="69">
        <v>0</v>
      </c>
      <c r="G678" s="69">
        <f t="shared" si="36"/>
        <v>0</v>
      </c>
      <c r="H678" s="69">
        <v>0</v>
      </c>
      <c r="I678" s="69">
        <f t="shared" si="37"/>
        <v>0</v>
      </c>
      <c r="J678" s="68">
        <f t="shared" si="38"/>
        <v>0</v>
      </c>
      <c r="K678" s="55"/>
    </row>
    <row r="679" spans="1:11" s="48" customFormat="1" ht="15.75" outlineLevel="2" x14ac:dyDescent="0.2">
      <c r="A679" s="114"/>
      <c r="B679" s="117"/>
      <c r="C679" s="113" t="s">
        <v>803</v>
      </c>
      <c r="D679" s="112" t="s">
        <v>190</v>
      </c>
      <c r="E679" s="111">
        <v>32</v>
      </c>
      <c r="F679" s="69">
        <v>0</v>
      </c>
      <c r="G679" s="69">
        <f t="shared" si="36"/>
        <v>0</v>
      </c>
      <c r="H679" s="69">
        <v>0</v>
      </c>
      <c r="I679" s="69">
        <f t="shared" si="37"/>
        <v>0</v>
      </c>
      <c r="J679" s="68">
        <f t="shared" si="38"/>
        <v>0</v>
      </c>
      <c r="K679" s="55"/>
    </row>
    <row r="680" spans="1:11" s="48" customFormat="1" ht="15.75" outlineLevel="2" x14ac:dyDescent="0.2">
      <c r="A680" s="114"/>
      <c r="B680" s="117"/>
      <c r="C680" s="113" t="s">
        <v>781</v>
      </c>
      <c r="D680" s="112" t="s">
        <v>190</v>
      </c>
      <c r="E680" s="111">
        <v>2</v>
      </c>
      <c r="F680" s="69">
        <v>0</v>
      </c>
      <c r="G680" s="69">
        <f t="shared" si="36"/>
        <v>0</v>
      </c>
      <c r="H680" s="69">
        <v>0</v>
      </c>
      <c r="I680" s="69">
        <f t="shared" si="37"/>
        <v>0</v>
      </c>
      <c r="J680" s="68">
        <f t="shared" si="38"/>
        <v>0</v>
      </c>
      <c r="K680" s="55"/>
    </row>
    <row r="681" spans="1:11" s="48" customFormat="1" ht="15.75" outlineLevel="2" x14ac:dyDescent="0.2">
      <c r="A681" s="114"/>
      <c r="B681" s="117"/>
      <c r="C681" s="113" t="s">
        <v>426</v>
      </c>
      <c r="D681" s="112" t="s">
        <v>190</v>
      </c>
      <c r="E681" s="111">
        <v>2</v>
      </c>
      <c r="F681" s="69">
        <v>0</v>
      </c>
      <c r="G681" s="69">
        <f t="shared" si="36"/>
        <v>0</v>
      </c>
      <c r="H681" s="69">
        <v>0</v>
      </c>
      <c r="I681" s="69">
        <f t="shared" si="37"/>
        <v>0</v>
      </c>
      <c r="J681" s="68">
        <f t="shared" si="38"/>
        <v>0</v>
      </c>
      <c r="K681" s="55"/>
    </row>
    <row r="682" spans="1:11" s="48" customFormat="1" ht="15.75" outlineLevel="2" x14ac:dyDescent="0.2">
      <c r="A682" s="114"/>
      <c r="B682" s="117"/>
      <c r="C682" s="113" t="s">
        <v>802</v>
      </c>
      <c r="D682" s="112" t="s">
        <v>190</v>
      </c>
      <c r="E682" s="111">
        <v>32</v>
      </c>
      <c r="F682" s="69">
        <v>0</v>
      </c>
      <c r="G682" s="69">
        <f t="shared" si="36"/>
        <v>0</v>
      </c>
      <c r="H682" s="69">
        <v>0</v>
      </c>
      <c r="I682" s="69">
        <f t="shared" si="37"/>
        <v>0</v>
      </c>
      <c r="J682" s="68">
        <f t="shared" si="38"/>
        <v>0</v>
      </c>
      <c r="K682" s="55"/>
    </row>
    <row r="683" spans="1:11" s="48" customFormat="1" ht="15.75" outlineLevel="2" x14ac:dyDescent="0.2">
      <c r="A683" s="114"/>
      <c r="B683" s="117"/>
      <c r="C683" s="113" t="s">
        <v>799</v>
      </c>
      <c r="D683" s="112" t="s">
        <v>305</v>
      </c>
      <c r="E683" s="111">
        <v>38</v>
      </c>
      <c r="F683" s="69">
        <v>0</v>
      </c>
      <c r="G683" s="69">
        <f t="shared" si="36"/>
        <v>0</v>
      </c>
      <c r="H683" s="69">
        <v>0</v>
      </c>
      <c r="I683" s="69">
        <f t="shared" si="37"/>
        <v>0</v>
      </c>
      <c r="J683" s="68">
        <f t="shared" si="38"/>
        <v>0</v>
      </c>
      <c r="K683" s="55"/>
    </row>
    <row r="684" spans="1:11" s="48" customFormat="1" ht="15.75" outlineLevel="2" x14ac:dyDescent="0.2">
      <c r="A684" s="114"/>
      <c r="B684" s="117"/>
      <c r="C684" s="113" t="s">
        <v>776</v>
      </c>
      <c r="D684" s="112" t="s">
        <v>305</v>
      </c>
      <c r="E684" s="111">
        <v>128</v>
      </c>
      <c r="F684" s="69">
        <v>0</v>
      </c>
      <c r="G684" s="69">
        <f t="shared" si="36"/>
        <v>0</v>
      </c>
      <c r="H684" s="69">
        <v>0</v>
      </c>
      <c r="I684" s="69">
        <f t="shared" si="37"/>
        <v>0</v>
      </c>
      <c r="J684" s="68">
        <f t="shared" si="38"/>
        <v>0</v>
      </c>
      <c r="K684" s="55"/>
    </row>
    <row r="685" spans="1:11" s="48" customFormat="1" ht="15.75" outlineLevel="2" x14ac:dyDescent="0.2">
      <c r="A685" s="114"/>
      <c r="B685" s="117"/>
      <c r="C685" s="113" t="s">
        <v>422</v>
      </c>
      <c r="D685" s="112" t="s">
        <v>215</v>
      </c>
      <c r="E685" s="111">
        <v>1</v>
      </c>
      <c r="F685" s="69">
        <v>0</v>
      </c>
      <c r="G685" s="69">
        <f t="shared" si="36"/>
        <v>0</v>
      </c>
      <c r="H685" s="69">
        <v>0</v>
      </c>
      <c r="I685" s="69">
        <f t="shared" si="37"/>
        <v>0</v>
      </c>
      <c r="J685" s="68">
        <f t="shared" si="38"/>
        <v>0</v>
      </c>
      <c r="K685" s="55"/>
    </row>
    <row r="686" spans="1:11" s="48" customFormat="1" ht="25.5" outlineLevel="2" x14ac:dyDescent="0.2">
      <c r="A686" s="114"/>
      <c r="B686" s="117"/>
      <c r="C686" s="113" t="s">
        <v>796</v>
      </c>
      <c r="D686" s="112" t="s">
        <v>211</v>
      </c>
      <c r="E686" s="111">
        <v>3</v>
      </c>
      <c r="F686" s="69">
        <v>0</v>
      </c>
      <c r="G686" s="69">
        <f t="shared" si="36"/>
        <v>0</v>
      </c>
      <c r="H686" s="69">
        <v>0</v>
      </c>
      <c r="I686" s="69">
        <f t="shared" si="37"/>
        <v>0</v>
      </c>
      <c r="J686" s="68">
        <f t="shared" si="38"/>
        <v>0</v>
      </c>
      <c r="K686" s="55"/>
    </row>
    <row r="687" spans="1:11" s="48" customFormat="1" ht="15.75" outlineLevel="2" x14ac:dyDescent="0.2">
      <c r="A687" s="114"/>
      <c r="B687" s="117"/>
      <c r="C687" s="113" t="s">
        <v>421</v>
      </c>
      <c r="D687" s="112" t="s">
        <v>215</v>
      </c>
      <c r="E687" s="119">
        <v>1</v>
      </c>
      <c r="F687" s="69">
        <v>0</v>
      </c>
      <c r="G687" s="69">
        <f t="shared" si="36"/>
        <v>0</v>
      </c>
      <c r="H687" s="69">
        <v>0</v>
      </c>
      <c r="I687" s="69">
        <f t="shared" si="37"/>
        <v>0</v>
      </c>
      <c r="J687" s="68">
        <f t="shared" si="38"/>
        <v>0</v>
      </c>
      <c r="K687" s="55"/>
    </row>
    <row r="688" spans="1:11" s="48" customFormat="1" ht="15.75" outlineLevel="2" x14ac:dyDescent="0.2">
      <c r="A688" s="114"/>
      <c r="B688" s="117"/>
      <c r="C688" s="113" t="s">
        <v>801</v>
      </c>
      <c r="D688" s="112"/>
      <c r="E688" s="111"/>
      <c r="F688" s="69">
        <v>0</v>
      </c>
      <c r="G688" s="69">
        <f t="shared" si="36"/>
        <v>0</v>
      </c>
      <c r="H688" s="69">
        <v>0</v>
      </c>
      <c r="I688" s="69">
        <f t="shared" si="37"/>
        <v>0</v>
      </c>
      <c r="J688" s="68">
        <f t="shared" si="38"/>
        <v>0</v>
      </c>
      <c r="K688" s="55"/>
    </row>
    <row r="689" spans="1:12" s="62" customFormat="1" ht="15.75" outlineLevel="2" x14ac:dyDescent="0.25">
      <c r="A689" s="114"/>
      <c r="B689" s="117"/>
      <c r="C689" s="113" t="s">
        <v>800</v>
      </c>
      <c r="D689" s="112" t="s">
        <v>190</v>
      </c>
      <c r="E689" s="111">
        <v>12</v>
      </c>
      <c r="F689" s="69">
        <v>0</v>
      </c>
      <c r="G689" s="69">
        <f t="shared" si="36"/>
        <v>0</v>
      </c>
      <c r="H689" s="69">
        <v>0</v>
      </c>
      <c r="I689" s="69">
        <f t="shared" si="37"/>
        <v>0</v>
      </c>
      <c r="J689" s="68">
        <f t="shared" si="38"/>
        <v>0</v>
      </c>
      <c r="K689" s="55"/>
      <c r="L689" s="48"/>
    </row>
    <row r="690" spans="1:12" s="62" customFormat="1" ht="15.75" outlineLevel="2" x14ac:dyDescent="0.25">
      <c r="A690" s="114"/>
      <c r="B690" s="117"/>
      <c r="C690" s="113" t="s">
        <v>781</v>
      </c>
      <c r="D690" s="112" t="s">
        <v>190</v>
      </c>
      <c r="E690" s="111">
        <v>18</v>
      </c>
      <c r="F690" s="69">
        <v>0</v>
      </c>
      <c r="G690" s="69">
        <f t="shared" si="36"/>
        <v>0</v>
      </c>
      <c r="H690" s="69">
        <v>0</v>
      </c>
      <c r="I690" s="69">
        <f t="shared" si="37"/>
        <v>0</v>
      </c>
      <c r="J690" s="68">
        <f t="shared" si="38"/>
        <v>0</v>
      </c>
      <c r="K690" s="55"/>
      <c r="L690" s="48"/>
    </row>
    <row r="691" spans="1:12" s="62" customFormat="1" ht="15.75" outlineLevel="2" x14ac:dyDescent="0.25">
      <c r="A691" s="114"/>
      <c r="B691" s="117"/>
      <c r="C691" s="113" t="s">
        <v>426</v>
      </c>
      <c r="D691" s="112" t="s">
        <v>190</v>
      </c>
      <c r="E691" s="111">
        <v>12</v>
      </c>
      <c r="F691" s="69">
        <v>0</v>
      </c>
      <c r="G691" s="69">
        <f t="shared" si="36"/>
        <v>0</v>
      </c>
      <c r="H691" s="69">
        <v>0</v>
      </c>
      <c r="I691" s="69">
        <f t="shared" si="37"/>
        <v>0</v>
      </c>
      <c r="J691" s="68">
        <f t="shared" si="38"/>
        <v>0</v>
      </c>
      <c r="K691" s="55"/>
      <c r="L691" s="48"/>
    </row>
    <row r="692" spans="1:12" s="62" customFormat="1" ht="15.75" outlineLevel="2" x14ac:dyDescent="0.25">
      <c r="A692" s="114"/>
      <c r="B692" s="117"/>
      <c r="C692" s="113" t="s">
        <v>799</v>
      </c>
      <c r="D692" s="112" t="s">
        <v>305</v>
      </c>
      <c r="E692" s="111">
        <v>82</v>
      </c>
      <c r="F692" s="69">
        <v>0</v>
      </c>
      <c r="G692" s="69">
        <f t="shared" si="36"/>
        <v>0</v>
      </c>
      <c r="H692" s="69">
        <v>0</v>
      </c>
      <c r="I692" s="69">
        <f t="shared" si="37"/>
        <v>0</v>
      </c>
      <c r="J692" s="68">
        <f t="shared" si="38"/>
        <v>0</v>
      </c>
      <c r="K692" s="55"/>
      <c r="L692" s="48"/>
    </row>
    <row r="693" spans="1:12" s="62" customFormat="1" ht="15.75" outlineLevel="2" x14ac:dyDescent="0.25">
      <c r="A693" s="114"/>
      <c r="B693" s="117"/>
      <c r="C693" s="113" t="s">
        <v>422</v>
      </c>
      <c r="D693" s="112" t="s">
        <v>215</v>
      </c>
      <c r="E693" s="111">
        <v>1</v>
      </c>
      <c r="F693" s="69">
        <v>0</v>
      </c>
      <c r="G693" s="69">
        <f t="shared" si="36"/>
        <v>0</v>
      </c>
      <c r="H693" s="69">
        <v>0</v>
      </c>
      <c r="I693" s="69">
        <f t="shared" si="37"/>
        <v>0</v>
      </c>
      <c r="J693" s="68">
        <f t="shared" si="38"/>
        <v>0</v>
      </c>
      <c r="K693" s="55"/>
      <c r="L693" s="48"/>
    </row>
    <row r="694" spans="1:12" s="62" customFormat="1" ht="15.75" outlineLevel="2" x14ac:dyDescent="0.25">
      <c r="A694" s="114"/>
      <c r="B694" s="117"/>
      <c r="C694" s="113" t="s">
        <v>798</v>
      </c>
      <c r="D694" s="112"/>
      <c r="E694" s="111"/>
      <c r="F694" s="69">
        <v>0</v>
      </c>
      <c r="G694" s="69">
        <f t="shared" si="36"/>
        <v>0</v>
      </c>
      <c r="H694" s="69">
        <v>0</v>
      </c>
      <c r="I694" s="69">
        <f t="shared" si="37"/>
        <v>0</v>
      </c>
      <c r="J694" s="68">
        <f t="shared" si="38"/>
        <v>0</v>
      </c>
      <c r="K694" s="55"/>
      <c r="L694" s="48"/>
    </row>
    <row r="695" spans="1:12" s="62" customFormat="1" ht="15.75" outlineLevel="2" x14ac:dyDescent="0.25">
      <c r="A695" s="114"/>
      <c r="B695" s="117"/>
      <c r="C695" s="113" t="s">
        <v>797</v>
      </c>
      <c r="D695" s="112" t="s">
        <v>305</v>
      </c>
      <c r="E695" s="111">
        <v>82</v>
      </c>
      <c r="F695" s="69">
        <v>0</v>
      </c>
      <c r="G695" s="69">
        <f t="shared" si="36"/>
        <v>0</v>
      </c>
      <c r="H695" s="69">
        <v>0</v>
      </c>
      <c r="I695" s="69">
        <f t="shared" si="37"/>
        <v>0</v>
      </c>
      <c r="J695" s="68">
        <f t="shared" si="38"/>
        <v>0</v>
      </c>
      <c r="K695" s="55"/>
      <c r="L695" s="48"/>
    </row>
    <row r="696" spans="1:12" s="62" customFormat="1" ht="25.5" outlineLevel="2" x14ac:dyDescent="0.25">
      <c r="A696" s="114"/>
      <c r="B696" s="117"/>
      <c r="C696" s="113" t="s">
        <v>796</v>
      </c>
      <c r="D696" s="112" t="s">
        <v>211</v>
      </c>
      <c r="E696" s="111">
        <v>3</v>
      </c>
      <c r="F696" s="69">
        <v>0</v>
      </c>
      <c r="G696" s="69">
        <f t="shared" si="36"/>
        <v>0</v>
      </c>
      <c r="H696" s="69">
        <v>0</v>
      </c>
      <c r="I696" s="69">
        <f t="shared" si="37"/>
        <v>0</v>
      </c>
      <c r="J696" s="68">
        <f t="shared" si="38"/>
        <v>0</v>
      </c>
      <c r="K696" s="55"/>
      <c r="L696" s="48"/>
    </row>
    <row r="697" spans="1:12" s="62" customFormat="1" ht="15.75" outlineLevel="2" x14ac:dyDescent="0.25">
      <c r="A697" s="114"/>
      <c r="B697" s="117"/>
      <c r="C697" s="113" t="s">
        <v>421</v>
      </c>
      <c r="D697" s="112" t="s">
        <v>215</v>
      </c>
      <c r="E697" s="119">
        <v>1</v>
      </c>
      <c r="F697" s="69">
        <v>0</v>
      </c>
      <c r="G697" s="69">
        <f t="shared" si="36"/>
        <v>0</v>
      </c>
      <c r="H697" s="69">
        <v>0</v>
      </c>
      <c r="I697" s="69">
        <f t="shared" si="37"/>
        <v>0</v>
      </c>
      <c r="J697" s="68">
        <f t="shared" si="38"/>
        <v>0</v>
      </c>
      <c r="K697" s="55"/>
      <c r="L697" s="48"/>
    </row>
    <row r="698" spans="1:12" s="62" customFormat="1" ht="15.75" outlineLevel="1" x14ac:dyDescent="0.25">
      <c r="A698" s="103">
        <v>30</v>
      </c>
      <c r="B698" s="102"/>
      <c r="C698" s="101" t="s">
        <v>306</v>
      </c>
      <c r="D698" s="100" t="s">
        <v>215</v>
      </c>
      <c r="E698" s="98">
        <v>1</v>
      </c>
      <c r="F698" s="98">
        <v>1432280.25</v>
      </c>
      <c r="G698" s="98">
        <f t="shared" si="36"/>
        <v>1432280.25</v>
      </c>
      <c r="H698" s="98">
        <v>1392400.5</v>
      </c>
      <c r="I698" s="98">
        <f t="shared" si="37"/>
        <v>1392400.5</v>
      </c>
      <c r="J698" s="98">
        <f t="shared" si="38"/>
        <v>2824680.75</v>
      </c>
      <c r="K698" s="55"/>
      <c r="L698" s="48"/>
    </row>
    <row r="699" spans="1:12" s="62" customFormat="1" ht="15.75" outlineLevel="2" x14ac:dyDescent="0.25">
      <c r="A699" s="114"/>
      <c r="B699" s="117"/>
      <c r="C699" s="113" t="s">
        <v>795</v>
      </c>
      <c r="D699" s="112"/>
      <c r="E699" s="111"/>
      <c r="F699" s="69"/>
      <c r="G699" s="69">
        <f t="shared" si="36"/>
        <v>0</v>
      </c>
      <c r="H699" s="69"/>
      <c r="I699" s="69">
        <f t="shared" si="37"/>
        <v>0</v>
      </c>
      <c r="J699" s="68">
        <f t="shared" si="38"/>
        <v>0</v>
      </c>
      <c r="K699" s="55"/>
      <c r="L699" s="48"/>
    </row>
    <row r="700" spans="1:12" s="62" customFormat="1" ht="15.75" outlineLevel="1" x14ac:dyDescent="0.25">
      <c r="A700" s="103">
        <v>31</v>
      </c>
      <c r="B700" s="102"/>
      <c r="C700" s="101" t="s">
        <v>287</v>
      </c>
      <c r="D700" s="100" t="s">
        <v>215</v>
      </c>
      <c r="E700" s="98">
        <v>1</v>
      </c>
      <c r="F700" s="98">
        <v>1228500</v>
      </c>
      <c r="G700" s="98">
        <f t="shared" si="36"/>
        <v>1228500</v>
      </c>
      <c r="H700" s="98">
        <v>0</v>
      </c>
      <c r="I700" s="98">
        <f t="shared" si="37"/>
        <v>0</v>
      </c>
      <c r="J700" s="98">
        <f t="shared" si="38"/>
        <v>1228500</v>
      </c>
      <c r="K700" s="55"/>
      <c r="L700" s="48"/>
    </row>
    <row r="701" spans="1:12" s="62" customFormat="1" ht="25.5" hidden="1" x14ac:dyDescent="0.25">
      <c r="A701" s="54" t="s">
        <v>794</v>
      </c>
      <c r="B701" s="71" t="s">
        <v>170</v>
      </c>
      <c r="C701" s="70" t="s">
        <v>793</v>
      </c>
      <c r="D701" s="89"/>
      <c r="E701" s="69"/>
      <c r="F701" s="69"/>
      <c r="G701" s="69">
        <f>SUM(G702:G865)</f>
        <v>4413699.16</v>
      </c>
      <c r="H701" s="69"/>
      <c r="I701" s="69">
        <f>SUM(I702:I865)</f>
        <v>5088361.4730000002</v>
      </c>
      <c r="J701" s="68">
        <f>SUM(J702:J865)</f>
        <v>9502060.6330000013</v>
      </c>
      <c r="K701" s="55" t="s">
        <v>283</v>
      </c>
      <c r="L701" s="48"/>
    </row>
    <row r="702" spans="1:12" s="62" customFormat="1" ht="25.5" outlineLevel="1" x14ac:dyDescent="0.25">
      <c r="A702" s="103">
        <v>1</v>
      </c>
      <c r="B702" s="102"/>
      <c r="C702" s="101" t="s">
        <v>792</v>
      </c>
      <c r="D702" s="100" t="s">
        <v>190</v>
      </c>
      <c r="E702" s="98">
        <v>58</v>
      </c>
      <c r="F702" s="98">
        <v>7205</v>
      </c>
      <c r="G702" s="98">
        <f t="shared" ref="G702:G733" si="39">F702*E702</f>
        <v>417890</v>
      </c>
      <c r="H702" s="98">
        <v>17301.587931034483</v>
      </c>
      <c r="I702" s="98">
        <f t="shared" ref="I702:I733" si="40">H702*E702</f>
        <v>1003492.1</v>
      </c>
      <c r="J702" s="98">
        <f t="shared" ref="J702:J733" si="41">G702+I702</f>
        <v>1421382.1</v>
      </c>
      <c r="K702" s="55"/>
      <c r="L702" s="48"/>
    </row>
    <row r="703" spans="1:12" s="62" customFormat="1" ht="15.75" outlineLevel="1" x14ac:dyDescent="0.25">
      <c r="A703" s="103">
        <v>2</v>
      </c>
      <c r="B703" s="102"/>
      <c r="C703" s="101" t="s">
        <v>791</v>
      </c>
      <c r="D703" s="100" t="s">
        <v>305</v>
      </c>
      <c r="E703" s="98">
        <v>933</v>
      </c>
      <c r="F703" s="98">
        <v>1451.6653376205788</v>
      </c>
      <c r="G703" s="98">
        <f t="shared" si="39"/>
        <v>1354403.76</v>
      </c>
      <c r="H703" s="98">
        <v>811.65284030010719</v>
      </c>
      <c r="I703" s="98">
        <f t="shared" si="40"/>
        <v>757272.1</v>
      </c>
      <c r="J703" s="98">
        <f t="shared" si="41"/>
        <v>2111675.86</v>
      </c>
      <c r="K703" s="55"/>
      <c r="L703" s="48"/>
    </row>
    <row r="704" spans="1:12" s="62" customFormat="1" ht="15.75" outlineLevel="1" x14ac:dyDescent="0.25">
      <c r="A704" s="103">
        <v>3</v>
      </c>
      <c r="B704" s="102"/>
      <c r="C704" s="101" t="s">
        <v>790</v>
      </c>
      <c r="D704" s="100" t="s">
        <v>190</v>
      </c>
      <c r="E704" s="98">
        <v>1</v>
      </c>
      <c r="F704" s="98">
        <v>39090.400000000001</v>
      </c>
      <c r="G704" s="98">
        <f t="shared" si="39"/>
        <v>39090.400000000001</v>
      </c>
      <c r="H704" s="98">
        <v>204170.2</v>
      </c>
      <c r="I704" s="98">
        <f t="shared" si="40"/>
        <v>204170.2</v>
      </c>
      <c r="J704" s="98">
        <f t="shared" si="41"/>
        <v>243260.6</v>
      </c>
      <c r="K704" s="55"/>
      <c r="L704" s="48"/>
    </row>
    <row r="705" spans="1:11" s="48" customFormat="1" ht="15.75" outlineLevel="2" x14ac:dyDescent="0.2">
      <c r="A705" s="68"/>
      <c r="B705" s="151"/>
      <c r="C705" s="150" t="s">
        <v>789</v>
      </c>
      <c r="D705" s="69" t="s">
        <v>190</v>
      </c>
      <c r="E705" s="69">
        <v>1</v>
      </c>
      <c r="F705" s="69">
        <v>0</v>
      </c>
      <c r="G705" s="69">
        <f t="shared" si="39"/>
        <v>0</v>
      </c>
      <c r="H705" s="69">
        <v>0</v>
      </c>
      <c r="I705" s="69">
        <f t="shared" si="40"/>
        <v>0</v>
      </c>
      <c r="J705" s="68">
        <f t="shared" si="41"/>
        <v>0</v>
      </c>
      <c r="K705" s="55"/>
    </row>
    <row r="706" spans="1:11" s="48" customFormat="1" ht="25.5" outlineLevel="2" x14ac:dyDescent="0.2">
      <c r="A706" s="68"/>
      <c r="B706" s="151"/>
      <c r="C706" s="150" t="s">
        <v>788</v>
      </c>
      <c r="D706" s="69" t="s">
        <v>215</v>
      </c>
      <c r="E706" s="69">
        <v>58</v>
      </c>
      <c r="F706" s="69">
        <v>0</v>
      </c>
      <c r="G706" s="69">
        <f t="shared" si="39"/>
        <v>0</v>
      </c>
      <c r="H706" s="69">
        <v>0</v>
      </c>
      <c r="I706" s="69">
        <f t="shared" si="40"/>
        <v>0</v>
      </c>
      <c r="J706" s="68">
        <f t="shared" si="41"/>
        <v>0</v>
      </c>
      <c r="K706" s="55"/>
    </row>
    <row r="707" spans="1:11" s="48" customFormat="1" ht="15.75" outlineLevel="2" x14ac:dyDescent="0.2">
      <c r="A707" s="68"/>
      <c r="B707" s="151"/>
      <c r="C707" s="150" t="s">
        <v>787</v>
      </c>
      <c r="D707" s="69" t="s">
        <v>190</v>
      </c>
      <c r="E707" s="69">
        <v>7</v>
      </c>
      <c r="F707" s="69">
        <v>0</v>
      </c>
      <c r="G707" s="69">
        <f t="shared" si="39"/>
        <v>0</v>
      </c>
      <c r="H707" s="69">
        <v>0</v>
      </c>
      <c r="I707" s="69">
        <f t="shared" si="40"/>
        <v>0</v>
      </c>
      <c r="J707" s="68">
        <f t="shared" si="41"/>
        <v>0</v>
      </c>
      <c r="K707" s="55"/>
    </row>
    <row r="708" spans="1:11" s="48" customFormat="1" ht="15.75" outlineLevel="2" x14ac:dyDescent="0.2">
      <c r="A708" s="68"/>
      <c r="B708" s="151"/>
      <c r="C708" s="150" t="s">
        <v>786</v>
      </c>
      <c r="D708" s="69" t="s">
        <v>190</v>
      </c>
      <c r="E708" s="69">
        <v>9</v>
      </c>
      <c r="F708" s="69">
        <v>0</v>
      </c>
      <c r="G708" s="69">
        <f t="shared" si="39"/>
        <v>0</v>
      </c>
      <c r="H708" s="69">
        <v>0</v>
      </c>
      <c r="I708" s="69">
        <f t="shared" si="40"/>
        <v>0</v>
      </c>
      <c r="J708" s="68">
        <f t="shared" si="41"/>
        <v>0</v>
      </c>
      <c r="K708" s="55"/>
    </row>
    <row r="709" spans="1:11" s="48" customFormat="1" ht="15.75" outlineLevel="2" x14ac:dyDescent="0.2">
      <c r="A709" s="68"/>
      <c r="B709" s="151"/>
      <c r="C709" s="150" t="s">
        <v>785</v>
      </c>
      <c r="D709" s="69" t="s">
        <v>190</v>
      </c>
      <c r="E709" s="69">
        <v>27</v>
      </c>
      <c r="F709" s="69">
        <v>0</v>
      </c>
      <c r="G709" s="69">
        <f t="shared" si="39"/>
        <v>0</v>
      </c>
      <c r="H709" s="69">
        <v>0</v>
      </c>
      <c r="I709" s="69">
        <f t="shared" si="40"/>
        <v>0</v>
      </c>
      <c r="J709" s="68">
        <f t="shared" si="41"/>
        <v>0</v>
      </c>
      <c r="K709" s="55"/>
    </row>
    <row r="710" spans="1:11" s="48" customFormat="1" ht="15.75" outlineLevel="2" x14ac:dyDescent="0.2">
      <c r="A710" s="68"/>
      <c r="B710" s="151"/>
      <c r="C710" s="150" t="s">
        <v>784</v>
      </c>
      <c r="D710" s="69" t="s">
        <v>190</v>
      </c>
      <c r="E710" s="69">
        <v>15</v>
      </c>
      <c r="F710" s="69">
        <v>0</v>
      </c>
      <c r="G710" s="69">
        <f t="shared" si="39"/>
        <v>0</v>
      </c>
      <c r="H710" s="69">
        <v>0</v>
      </c>
      <c r="I710" s="69">
        <f t="shared" si="40"/>
        <v>0</v>
      </c>
      <c r="J710" s="68">
        <f t="shared" si="41"/>
        <v>0</v>
      </c>
      <c r="K710" s="55"/>
    </row>
    <row r="711" spans="1:11" s="48" customFormat="1" ht="15.75" outlineLevel="2" x14ac:dyDescent="0.2">
      <c r="A711" s="68"/>
      <c r="B711" s="151"/>
      <c r="C711" s="150" t="s">
        <v>783</v>
      </c>
      <c r="D711" s="69" t="s">
        <v>215</v>
      </c>
      <c r="E711" s="69">
        <v>58</v>
      </c>
      <c r="F711" s="69">
        <v>0</v>
      </c>
      <c r="G711" s="69">
        <f t="shared" si="39"/>
        <v>0</v>
      </c>
      <c r="H711" s="69">
        <v>0</v>
      </c>
      <c r="I711" s="69">
        <f t="shared" si="40"/>
        <v>0</v>
      </c>
      <c r="J711" s="68">
        <f t="shared" si="41"/>
        <v>0</v>
      </c>
      <c r="K711" s="55"/>
    </row>
    <row r="712" spans="1:11" s="48" customFormat="1" ht="38.25" outlineLevel="2" x14ac:dyDescent="0.2">
      <c r="A712" s="68"/>
      <c r="B712" s="151"/>
      <c r="C712" s="150" t="s">
        <v>782</v>
      </c>
      <c r="D712" s="69" t="s">
        <v>190</v>
      </c>
      <c r="E712" s="69">
        <v>58</v>
      </c>
      <c r="F712" s="69">
        <v>0</v>
      </c>
      <c r="G712" s="69">
        <f t="shared" si="39"/>
        <v>0</v>
      </c>
      <c r="H712" s="69">
        <v>0</v>
      </c>
      <c r="I712" s="69">
        <f t="shared" si="40"/>
        <v>0</v>
      </c>
      <c r="J712" s="68">
        <f t="shared" si="41"/>
        <v>0</v>
      </c>
      <c r="K712" s="55"/>
    </row>
    <row r="713" spans="1:11" s="48" customFormat="1" ht="15.75" outlineLevel="2" x14ac:dyDescent="0.2">
      <c r="A713" s="68"/>
      <c r="B713" s="151"/>
      <c r="C713" s="150" t="s">
        <v>781</v>
      </c>
      <c r="D713" s="69" t="s">
        <v>190</v>
      </c>
      <c r="E713" s="69">
        <f>26+16</f>
        <v>42</v>
      </c>
      <c r="F713" s="69">
        <v>0</v>
      </c>
      <c r="G713" s="69">
        <f t="shared" si="39"/>
        <v>0</v>
      </c>
      <c r="H713" s="69">
        <v>0</v>
      </c>
      <c r="I713" s="69">
        <f t="shared" si="40"/>
        <v>0</v>
      </c>
      <c r="J713" s="68">
        <f t="shared" si="41"/>
        <v>0</v>
      </c>
      <c r="K713" s="55"/>
    </row>
    <row r="714" spans="1:11" s="48" customFormat="1" ht="15.75" outlineLevel="2" x14ac:dyDescent="0.2">
      <c r="A714" s="68"/>
      <c r="B714" s="151"/>
      <c r="C714" s="150" t="s">
        <v>780</v>
      </c>
      <c r="D714" s="69" t="s">
        <v>190</v>
      </c>
      <c r="E714" s="69">
        <v>12</v>
      </c>
      <c r="F714" s="69">
        <v>0</v>
      </c>
      <c r="G714" s="69">
        <f t="shared" si="39"/>
        <v>0</v>
      </c>
      <c r="H714" s="69">
        <v>0</v>
      </c>
      <c r="I714" s="69">
        <f t="shared" si="40"/>
        <v>0</v>
      </c>
      <c r="J714" s="68">
        <f t="shared" si="41"/>
        <v>0</v>
      </c>
      <c r="K714" s="55"/>
    </row>
    <row r="715" spans="1:11" s="48" customFormat="1" ht="15.75" outlineLevel="2" x14ac:dyDescent="0.2">
      <c r="A715" s="68"/>
      <c r="B715" s="151"/>
      <c r="C715" s="150" t="s">
        <v>425</v>
      </c>
      <c r="D715" s="69" t="s">
        <v>190</v>
      </c>
      <c r="E715" s="69">
        <v>8</v>
      </c>
      <c r="F715" s="69">
        <v>0</v>
      </c>
      <c r="G715" s="69">
        <f t="shared" si="39"/>
        <v>0</v>
      </c>
      <c r="H715" s="69">
        <v>0</v>
      </c>
      <c r="I715" s="69">
        <f t="shared" si="40"/>
        <v>0</v>
      </c>
      <c r="J715" s="68">
        <f t="shared" si="41"/>
        <v>0</v>
      </c>
      <c r="K715" s="55"/>
    </row>
    <row r="716" spans="1:11" s="48" customFormat="1" ht="15.75" outlineLevel="2" x14ac:dyDescent="0.2">
      <c r="A716" s="68"/>
      <c r="B716" s="151"/>
      <c r="C716" s="150" t="s">
        <v>779</v>
      </c>
      <c r="D716" s="69" t="s">
        <v>190</v>
      </c>
      <c r="E716" s="69">
        <v>4</v>
      </c>
      <c r="F716" s="69">
        <v>0</v>
      </c>
      <c r="G716" s="69">
        <f t="shared" si="39"/>
        <v>0</v>
      </c>
      <c r="H716" s="69">
        <v>0</v>
      </c>
      <c r="I716" s="69">
        <f t="shared" si="40"/>
        <v>0</v>
      </c>
      <c r="J716" s="68">
        <f t="shared" si="41"/>
        <v>0</v>
      </c>
      <c r="K716" s="55"/>
    </row>
    <row r="717" spans="1:11" s="48" customFormat="1" ht="15.75" outlineLevel="2" x14ac:dyDescent="0.2">
      <c r="A717" s="68"/>
      <c r="B717" s="151"/>
      <c r="C717" s="150" t="s">
        <v>426</v>
      </c>
      <c r="D717" s="69" t="s">
        <v>190</v>
      </c>
      <c r="E717" s="69">
        <v>2</v>
      </c>
      <c r="F717" s="69">
        <v>0</v>
      </c>
      <c r="G717" s="69">
        <f t="shared" si="39"/>
        <v>0</v>
      </c>
      <c r="H717" s="69">
        <v>0</v>
      </c>
      <c r="I717" s="69">
        <f t="shared" si="40"/>
        <v>0</v>
      </c>
      <c r="J717" s="68">
        <f t="shared" si="41"/>
        <v>0</v>
      </c>
      <c r="K717" s="55"/>
    </row>
    <row r="718" spans="1:11" s="48" customFormat="1" ht="15.75" outlineLevel="2" x14ac:dyDescent="0.2">
      <c r="A718" s="68"/>
      <c r="B718" s="151"/>
      <c r="C718" s="150" t="s">
        <v>778</v>
      </c>
      <c r="D718" s="69" t="s">
        <v>305</v>
      </c>
      <c r="E718" s="69">
        <v>344</v>
      </c>
      <c r="F718" s="69">
        <v>0</v>
      </c>
      <c r="G718" s="69">
        <f t="shared" si="39"/>
        <v>0</v>
      </c>
      <c r="H718" s="69">
        <v>0</v>
      </c>
      <c r="I718" s="69">
        <f t="shared" si="40"/>
        <v>0</v>
      </c>
      <c r="J718" s="68">
        <f t="shared" si="41"/>
        <v>0</v>
      </c>
      <c r="K718" s="55"/>
    </row>
    <row r="719" spans="1:11" s="48" customFormat="1" ht="15.75" outlineLevel="2" x14ac:dyDescent="0.2">
      <c r="A719" s="68"/>
      <c r="B719" s="151"/>
      <c r="C719" s="150" t="s">
        <v>777</v>
      </c>
      <c r="D719" s="69" t="s">
        <v>305</v>
      </c>
      <c r="E719" s="69">
        <v>40</v>
      </c>
      <c r="F719" s="69">
        <v>0</v>
      </c>
      <c r="G719" s="69">
        <f t="shared" si="39"/>
        <v>0</v>
      </c>
      <c r="H719" s="69">
        <v>0</v>
      </c>
      <c r="I719" s="69">
        <f t="shared" si="40"/>
        <v>0</v>
      </c>
      <c r="J719" s="68">
        <f t="shared" si="41"/>
        <v>0</v>
      </c>
      <c r="K719" s="55"/>
    </row>
    <row r="720" spans="1:11" s="48" customFormat="1" ht="15.75" outlineLevel="2" x14ac:dyDescent="0.2">
      <c r="A720" s="68"/>
      <c r="B720" s="151"/>
      <c r="C720" s="150" t="s">
        <v>776</v>
      </c>
      <c r="D720" s="69" t="s">
        <v>305</v>
      </c>
      <c r="E720" s="69">
        <v>8</v>
      </c>
      <c r="F720" s="69">
        <v>0</v>
      </c>
      <c r="G720" s="69">
        <f t="shared" si="39"/>
        <v>0</v>
      </c>
      <c r="H720" s="69">
        <v>0</v>
      </c>
      <c r="I720" s="69">
        <f t="shared" si="40"/>
        <v>0</v>
      </c>
      <c r="J720" s="68">
        <f t="shared" si="41"/>
        <v>0</v>
      </c>
      <c r="K720" s="55"/>
    </row>
    <row r="721" spans="1:11" s="48" customFormat="1" ht="15.75" outlineLevel="2" x14ac:dyDescent="0.2">
      <c r="A721" s="68"/>
      <c r="B721" s="151"/>
      <c r="C721" s="150" t="s">
        <v>775</v>
      </c>
      <c r="D721" s="69" t="s">
        <v>305</v>
      </c>
      <c r="E721" s="69">
        <v>14</v>
      </c>
      <c r="F721" s="69">
        <v>0</v>
      </c>
      <c r="G721" s="69">
        <f t="shared" si="39"/>
        <v>0</v>
      </c>
      <c r="H721" s="69">
        <v>0</v>
      </c>
      <c r="I721" s="69">
        <f t="shared" si="40"/>
        <v>0</v>
      </c>
      <c r="J721" s="68">
        <f t="shared" si="41"/>
        <v>0</v>
      </c>
      <c r="K721" s="55"/>
    </row>
    <row r="722" spans="1:11" s="48" customFormat="1" ht="15.75" outlineLevel="2" x14ac:dyDescent="0.2">
      <c r="A722" s="68"/>
      <c r="B722" s="151"/>
      <c r="C722" s="150" t="s">
        <v>774</v>
      </c>
      <c r="D722" s="69" t="s">
        <v>305</v>
      </c>
      <c r="E722" s="69">
        <v>6</v>
      </c>
      <c r="F722" s="69">
        <v>0</v>
      </c>
      <c r="G722" s="69">
        <f t="shared" si="39"/>
        <v>0</v>
      </c>
      <c r="H722" s="69">
        <v>0</v>
      </c>
      <c r="I722" s="69">
        <f t="shared" si="40"/>
        <v>0</v>
      </c>
      <c r="J722" s="68">
        <f t="shared" si="41"/>
        <v>0</v>
      </c>
      <c r="K722" s="55"/>
    </row>
    <row r="723" spans="1:11" s="48" customFormat="1" ht="15.75" outlineLevel="2" x14ac:dyDescent="0.2">
      <c r="A723" s="68"/>
      <c r="B723" s="151"/>
      <c r="C723" s="150" t="s">
        <v>773</v>
      </c>
      <c r="D723" s="69" t="s">
        <v>305</v>
      </c>
      <c r="E723" s="69">
        <v>14</v>
      </c>
      <c r="F723" s="69">
        <v>0</v>
      </c>
      <c r="G723" s="69">
        <f t="shared" si="39"/>
        <v>0</v>
      </c>
      <c r="H723" s="69">
        <v>0</v>
      </c>
      <c r="I723" s="69">
        <f t="shared" si="40"/>
        <v>0</v>
      </c>
      <c r="J723" s="68">
        <f t="shared" si="41"/>
        <v>0</v>
      </c>
      <c r="K723" s="55"/>
    </row>
    <row r="724" spans="1:11" s="48" customFormat="1" ht="15.75" outlineLevel="2" x14ac:dyDescent="0.2">
      <c r="A724" s="68"/>
      <c r="B724" s="151"/>
      <c r="C724" s="150" t="s">
        <v>772</v>
      </c>
      <c r="D724" s="69" t="s">
        <v>305</v>
      </c>
      <c r="E724" s="69">
        <v>6</v>
      </c>
      <c r="F724" s="69">
        <v>0</v>
      </c>
      <c r="G724" s="69">
        <f t="shared" si="39"/>
        <v>0</v>
      </c>
      <c r="H724" s="69">
        <v>0</v>
      </c>
      <c r="I724" s="69">
        <f t="shared" si="40"/>
        <v>0</v>
      </c>
      <c r="J724" s="68">
        <f t="shared" si="41"/>
        <v>0</v>
      </c>
      <c r="K724" s="55"/>
    </row>
    <row r="725" spans="1:11" s="48" customFormat="1" ht="15.75" outlineLevel="2" x14ac:dyDescent="0.2">
      <c r="A725" s="68"/>
      <c r="B725" s="151"/>
      <c r="C725" s="150" t="s">
        <v>771</v>
      </c>
      <c r="D725" s="69" t="s">
        <v>305</v>
      </c>
      <c r="E725" s="69">
        <v>40</v>
      </c>
      <c r="F725" s="69">
        <v>0</v>
      </c>
      <c r="G725" s="69">
        <f t="shared" si="39"/>
        <v>0</v>
      </c>
      <c r="H725" s="69">
        <v>0</v>
      </c>
      <c r="I725" s="69">
        <f t="shared" si="40"/>
        <v>0</v>
      </c>
      <c r="J725" s="68">
        <f t="shared" si="41"/>
        <v>0</v>
      </c>
      <c r="K725" s="55"/>
    </row>
    <row r="726" spans="1:11" s="48" customFormat="1" ht="15.75" outlineLevel="2" x14ac:dyDescent="0.2">
      <c r="A726" s="68"/>
      <c r="B726" s="151"/>
      <c r="C726" s="150" t="s">
        <v>771</v>
      </c>
      <c r="D726" s="69" t="s">
        <v>305</v>
      </c>
      <c r="E726" s="69">
        <v>80</v>
      </c>
      <c r="F726" s="69">
        <v>0</v>
      </c>
      <c r="G726" s="69">
        <f t="shared" si="39"/>
        <v>0</v>
      </c>
      <c r="H726" s="69">
        <v>0</v>
      </c>
      <c r="I726" s="69">
        <f t="shared" si="40"/>
        <v>0</v>
      </c>
      <c r="J726" s="68">
        <f t="shared" si="41"/>
        <v>0</v>
      </c>
      <c r="K726" s="55"/>
    </row>
    <row r="727" spans="1:11" s="48" customFormat="1" ht="15.75" outlineLevel="2" x14ac:dyDescent="0.2">
      <c r="A727" s="68"/>
      <c r="B727" s="151"/>
      <c r="C727" s="150" t="s">
        <v>771</v>
      </c>
      <c r="D727" s="69" t="s">
        <v>305</v>
      </c>
      <c r="E727" s="69">
        <v>381</v>
      </c>
      <c r="F727" s="69">
        <v>0</v>
      </c>
      <c r="G727" s="69">
        <f t="shared" si="39"/>
        <v>0</v>
      </c>
      <c r="H727" s="69">
        <v>0</v>
      </c>
      <c r="I727" s="69">
        <f t="shared" si="40"/>
        <v>0</v>
      </c>
      <c r="J727" s="68">
        <f t="shared" si="41"/>
        <v>0</v>
      </c>
      <c r="K727" s="55"/>
    </row>
    <row r="728" spans="1:11" s="48" customFormat="1" ht="15.75" outlineLevel="2" x14ac:dyDescent="0.2">
      <c r="A728" s="68"/>
      <c r="B728" s="151"/>
      <c r="C728" s="150" t="s">
        <v>422</v>
      </c>
      <c r="D728" s="69" t="s">
        <v>215</v>
      </c>
      <c r="E728" s="69">
        <v>1</v>
      </c>
      <c r="F728" s="69">
        <v>0</v>
      </c>
      <c r="G728" s="69">
        <f t="shared" si="39"/>
        <v>0</v>
      </c>
      <c r="H728" s="69">
        <v>0</v>
      </c>
      <c r="I728" s="69">
        <f t="shared" si="40"/>
        <v>0</v>
      </c>
      <c r="J728" s="68">
        <f t="shared" si="41"/>
        <v>0</v>
      </c>
      <c r="K728" s="55"/>
    </row>
    <row r="729" spans="1:11" s="48" customFormat="1" ht="15.75" outlineLevel="2" x14ac:dyDescent="0.2">
      <c r="A729" s="68"/>
      <c r="B729" s="151"/>
      <c r="C729" s="150" t="s">
        <v>770</v>
      </c>
      <c r="D729" s="69" t="s">
        <v>179</v>
      </c>
      <c r="E729" s="69">
        <v>2</v>
      </c>
      <c r="F729" s="69">
        <v>0</v>
      </c>
      <c r="G729" s="69">
        <f t="shared" si="39"/>
        <v>0</v>
      </c>
      <c r="H729" s="69">
        <v>0</v>
      </c>
      <c r="I729" s="69">
        <f t="shared" si="40"/>
        <v>0</v>
      </c>
      <c r="J729" s="68">
        <f t="shared" si="41"/>
        <v>0</v>
      </c>
      <c r="K729" s="55"/>
    </row>
    <row r="730" spans="1:11" s="48" customFormat="1" ht="15.75" outlineLevel="2" x14ac:dyDescent="0.2">
      <c r="A730" s="68"/>
      <c r="B730" s="151"/>
      <c r="C730" s="150" t="s">
        <v>770</v>
      </c>
      <c r="D730" s="69" t="s">
        <v>179</v>
      </c>
      <c r="E730" s="69">
        <v>2</v>
      </c>
      <c r="F730" s="69">
        <v>0</v>
      </c>
      <c r="G730" s="69">
        <f t="shared" si="39"/>
        <v>0</v>
      </c>
      <c r="H730" s="69">
        <v>0</v>
      </c>
      <c r="I730" s="69">
        <f t="shared" si="40"/>
        <v>0</v>
      </c>
      <c r="J730" s="68">
        <f t="shared" si="41"/>
        <v>0</v>
      </c>
      <c r="K730" s="55"/>
    </row>
    <row r="731" spans="1:11" s="48" customFormat="1" ht="15.75" outlineLevel="2" x14ac:dyDescent="0.2">
      <c r="A731" s="68"/>
      <c r="B731" s="151"/>
      <c r="C731" s="150" t="s">
        <v>770</v>
      </c>
      <c r="D731" s="69" t="s">
        <v>179</v>
      </c>
      <c r="E731" s="69">
        <v>3</v>
      </c>
      <c r="F731" s="69">
        <v>0</v>
      </c>
      <c r="G731" s="69">
        <f t="shared" si="39"/>
        <v>0</v>
      </c>
      <c r="H731" s="69">
        <v>0</v>
      </c>
      <c r="I731" s="69">
        <f t="shared" si="40"/>
        <v>0</v>
      </c>
      <c r="J731" s="68">
        <f t="shared" si="41"/>
        <v>0</v>
      </c>
      <c r="K731" s="55"/>
    </row>
    <row r="732" spans="1:11" s="48" customFormat="1" ht="15.75" outlineLevel="2" x14ac:dyDescent="0.2">
      <c r="A732" s="68"/>
      <c r="B732" s="151"/>
      <c r="C732" s="150" t="s">
        <v>770</v>
      </c>
      <c r="D732" s="69" t="s">
        <v>179</v>
      </c>
      <c r="E732" s="69">
        <v>8</v>
      </c>
      <c r="F732" s="69">
        <v>0</v>
      </c>
      <c r="G732" s="69">
        <f t="shared" si="39"/>
        <v>0</v>
      </c>
      <c r="H732" s="69">
        <v>0</v>
      </c>
      <c r="I732" s="69">
        <f t="shared" si="40"/>
        <v>0</v>
      </c>
      <c r="J732" s="68">
        <f t="shared" si="41"/>
        <v>0</v>
      </c>
      <c r="K732" s="55"/>
    </row>
    <row r="733" spans="1:11" s="48" customFormat="1" ht="15.75" outlineLevel="2" x14ac:dyDescent="0.2">
      <c r="A733" s="68"/>
      <c r="B733" s="151"/>
      <c r="C733" s="150" t="s">
        <v>769</v>
      </c>
      <c r="D733" s="69"/>
      <c r="E733" s="69"/>
      <c r="F733" s="69">
        <v>0</v>
      </c>
      <c r="G733" s="69">
        <f t="shared" si="39"/>
        <v>0</v>
      </c>
      <c r="H733" s="69">
        <v>0</v>
      </c>
      <c r="I733" s="69">
        <f t="shared" si="40"/>
        <v>0</v>
      </c>
      <c r="J733" s="68">
        <f t="shared" si="41"/>
        <v>0</v>
      </c>
      <c r="K733" s="55"/>
    </row>
    <row r="734" spans="1:11" s="48" customFormat="1" ht="15.75" outlineLevel="2" x14ac:dyDescent="0.2">
      <c r="A734" s="68"/>
      <c r="B734" s="151"/>
      <c r="C734" s="150" t="s">
        <v>768</v>
      </c>
      <c r="D734" s="69" t="s">
        <v>305</v>
      </c>
      <c r="E734" s="69">
        <v>344</v>
      </c>
      <c r="F734" s="69">
        <v>0</v>
      </c>
      <c r="G734" s="69">
        <f t="shared" ref="G734:G765" si="42">F734*E734</f>
        <v>0</v>
      </c>
      <c r="H734" s="69">
        <v>0</v>
      </c>
      <c r="I734" s="69">
        <f t="shared" ref="I734:I765" si="43">H734*E734</f>
        <v>0</v>
      </c>
      <c r="J734" s="68">
        <f t="shared" ref="J734:J765" si="44">G734+I734</f>
        <v>0</v>
      </c>
      <c r="K734" s="55"/>
    </row>
    <row r="735" spans="1:11" s="48" customFormat="1" ht="15.75" outlineLevel="2" x14ac:dyDescent="0.2">
      <c r="A735" s="68"/>
      <c r="B735" s="151"/>
      <c r="C735" s="150" t="s">
        <v>767</v>
      </c>
      <c r="D735" s="69" t="s">
        <v>305</v>
      </c>
      <c r="E735" s="69">
        <v>40</v>
      </c>
      <c r="F735" s="69">
        <v>0</v>
      </c>
      <c r="G735" s="69">
        <f t="shared" si="42"/>
        <v>0</v>
      </c>
      <c r="H735" s="69">
        <v>0</v>
      </c>
      <c r="I735" s="69">
        <f t="shared" si="43"/>
        <v>0</v>
      </c>
      <c r="J735" s="68">
        <f t="shared" si="44"/>
        <v>0</v>
      </c>
      <c r="K735" s="55"/>
    </row>
    <row r="736" spans="1:11" s="48" customFormat="1" ht="15.75" outlineLevel="2" x14ac:dyDescent="0.2">
      <c r="A736" s="68"/>
      <c r="B736" s="151"/>
      <c r="C736" s="150" t="s">
        <v>766</v>
      </c>
      <c r="D736" s="69" t="s">
        <v>305</v>
      </c>
      <c r="E736" s="69">
        <v>8</v>
      </c>
      <c r="F736" s="69">
        <v>0</v>
      </c>
      <c r="G736" s="69">
        <f t="shared" si="42"/>
        <v>0</v>
      </c>
      <c r="H736" s="69">
        <v>0</v>
      </c>
      <c r="I736" s="69">
        <f t="shared" si="43"/>
        <v>0</v>
      </c>
      <c r="J736" s="68">
        <f t="shared" si="44"/>
        <v>0</v>
      </c>
      <c r="K736" s="55"/>
    </row>
    <row r="737" spans="1:11" s="48" customFormat="1" ht="15.75" outlineLevel="2" x14ac:dyDescent="0.2">
      <c r="A737" s="68"/>
      <c r="B737" s="151"/>
      <c r="C737" s="150" t="s">
        <v>765</v>
      </c>
      <c r="D737" s="69" t="s">
        <v>305</v>
      </c>
      <c r="E737" s="69">
        <v>14</v>
      </c>
      <c r="F737" s="69">
        <v>0</v>
      </c>
      <c r="G737" s="69">
        <f t="shared" si="42"/>
        <v>0</v>
      </c>
      <c r="H737" s="69">
        <v>0</v>
      </c>
      <c r="I737" s="69">
        <f t="shared" si="43"/>
        <v>0</v>
      </c>
      <c r="J737" s="68">
        <f t="shared" si="44"/>
        <v>0</v>
      </c>
      <c r="K737" s="55"/>
    </row>
    <row r="738" spans="1:11" s="48" customFormat="1" ht="15.75" outlineLevel="2" x14ac:dyDescent="0.2">
      <c r="A738" s="68"/>
      <c r="B738" s="151"/>
      <c r="C738" s="150" t="s">
        <v>764</v>
      </c>
      <c r="D738" s="69" t="s">
        <v>305</v>
      </c>
      <c r="E738" s="69">
        <v>6</v>
      </c>
      <c r="F738" s="69">
        <v>0</v>
      </c>
      <c r="G738" s="69">
        <f t="shared" si="42"/>
        <v>0</v>
      </c>
      <c r="H738" s="69">
        <v>0</v>
      </c>
      <c r="I738" s="69">
        <f t="shared" si="43"/>
        <v>0</v>
      </c>
      <c r="J738" s="68">
        <f t="shared" si="44"/>
        <v>0</v>
      </c>
      <c r="K738" s="55"/>
    </row>
    <row r="739" spans="1:11" s="48" customFormat="1" ht="15.75" outlineLevel="2" x14ac:dyDescent="0.2">
      <c r="A739" s="68"/>
      <c r="B739" s="151"/>
      <c r="C739" s="150" t="s">
        <v>763</v>
      </c>
      <c r="D739" s="69" t="s">
        <v>305</v>
      </c>
      <c r="E739" s="69">
        <v>14</v>
      </c>
      <c r="F739" s="69">
        <v>0</v>
      </c>
      <c r="G739" s="69">
        <f t="shared" si="42"/>
        <v>0</v>
      </c>
      <c r="H739" s="69">
        <v>0</v>
      </c>
      <c r="I739" s="69">
        <f t="shared" si="43"/>
        <v>0</v>
      </c>
      <c r="J739" s="68">
        <f t="shared" si="44"/>
        <v>0</v>
      </c>
      <c r="K739" s="55"/>
    </row>
    <row r="740" spans="1:11" s="48" customFormat="1" ht="15.75" outlineLevel="2" x14ac:dyDescent="0.2">
      <c r="A740" s="68"/>
      <c r="B740" s="151"/>
      <c r="C740" s="150" t="s">
        <v>762</v>
      </c>
      <c r="D740" s="69" t="s">
        <v>305</v>
      </c>
      <c r="E740" s="69">
        <v>6</v>
      </c>
      <c r="F740" s="69">
        <v>0</v>
      </c>
      <c r="G740" s="69">
        <f t="shared" si="42"/>
        <v>0</v>
      </c>
      <c r="H740" s="69">
        <v>0</v>
      </c>
      <c r="I740" s="69">
        <f t="shared" si="43"/>
        <v>0</v>
      </c>
      <c r="J740" s="68">
        <f t="shared" si="44"/>
        <v>0</v>
      </c>
      <c r="K740" s="55"/>
    </row>
    <row r="741" spans="1:11" s="48" customFormat="1" ht="15.75" outlineLevel="2" x14ac:dyDescent="0.2">
      <c r="A741" s="68"/>
      <c r="B741" s="151"/>
      <c r="C741" s="150" t="s">
        <v>421</v>
      </c>
      <c r="D741" s="112" t="s">
        <v>215</v>
      </c>
      <c r="E741" s="89">
        <v>1</v>
      </c>
      <c r="F741" s="69">
        <v>0</v>
      </c>
      <c r="G741" s="69">
        <f t="shared" si="42"/>
        <v>0</v>
      </c>
      <c r="H741" s="69">
        <v>0</v>
      </c>
      <c r="I741" s="69">
        <f t="shared" si="43"/>
        <v>0</v>
      </c>
      <c r="J741" s="68">
        <f t="shared" si="44"/>
        <v>0</v>
      </c>
      <c r="K741" s="55"/>
    </row>
    <row r="742" spans="1:11" s="48" customFormat="1" ht="15.75" outlineLevel="1" x14ac:dyDescent="0.2">
      <c r="A742" s="68"/>
      <c r="B742" s="151"/>
      <c r="C742" s="152" t="s">
        <v>428</v>
      </c>
      <c r="D742" s="69"/>
      <c r="E742" s="69"/>
      <c r="F742" s="69">
        <v>0</v>
      </c>
      <c r="G742" s="69">
        <f t="shared" si="42"/>
        <v>0</v>
      </c>
      <c r="H742" s="69">
        <v>0</v>
      </c>
      <c r="I742" s="69">
        <f t="shared" si="43"/>
        <v>0</v>
      </c>
      <c r="J742" s="68">
        <f t="shared" si="44"/>
        <v>0</v>
      </c>
      <c r="K742" s="55"/>
    </row>
    <row r="743" spans="1:11" s="48" customFormat="1" ht="15.75" outlineLevel="1" x14ac:dyDescent="0.2">
      <c r="A743" s="103">
        <v>4</v>
      </c>
      <c r="B743" s="102"/>
      <c r="C743" s="101" t="s">
        <v>427</v>
      </c>
      <c r="D743" s="100" t="s">
        <v>305</v>
      </c>
      <c r="E743" s="98">
        <v>390</v>
      </c>
      <c r="F743" s="98">
        <v>1239.4615384615386</v>
      </c>
      <c r="G743" s="98">
        <f t="shared" si="42"/>
        <v>483390.00000000006</v>
      </c>
      <c r="H743" s="98">
        <v>505.48</v>
      </c>
      <c r="I743" s="98">
        <f t="shared" si="43"/>
        <v>197137.2</v>
      </c>
      <c r="J743" s="98">
        <f t="shared" si="44"/>
        <v>680527.20000000007</v>
      </c>
      <c r="K743" s="55"/>
    </row>
    <row r="744" spans="1:11" s="48" customFormat="1" ht="15.75" outlineLevel="2" x14ac:dyDescent="0.2">
      <c r="A744" s="68"/>
      <c r="B744" s="151"/>
      <c r="C744" s="150" t="s">
        <v>426</v>
      </c>
      <c r="D744" s="69" t="s">
        <v>190</v>
      </c>
      <c r="E744" s="69">
        <v>2</v>
      </c>
      <c r="F744" s="69">
        <v>0</v>
      </c>
      <c r="G744" s="69">
        <f t="shared" si="42"/>
        <v>0</v>
      </c>
      <c r="H744" s="69">
        <v>0</v>
      </c>
      <c r="I744" s="69">
        <f t="shared" si="43"/>
        <v>0</v>
      </c>
      <c r="J744" s="68">
        <f t="shared" si="44"/>
        <v>0</v>
      </c>
      <c r="K744" s="55"/>
    </row>
    <row r="745" spans="1:11" s="48" customFormat="1" ht="15.75" outlineLevel="2" x14ac:dyDescent="0.2">
      <c r="A745" s="68"/>
      <c r="B745" s="151"/>
      <c r="C745" s="150" t="s">
        <v>425</v>
      </c>
      <c r="D745" s="69" t="s">
        <v>190</v>
      </c>
      <c r="E745" s="69">
        <v>2</v>
      </c>
      <c r="F745" s="69">
        <v>0</v>
      </c>
      <c r="G745" s="69">
        <f t="shared" si="42"/>
        <v>0</v>
      </c>
      <c r="H745" s="69">
        <v>0</v>
      </c>
      <c r="I745" s="69">
        <f t="shared" si="43"/>
        <v>0</v>
      </c>
      <c r="J745" s="68">
        <f t="shared" si="44"/>
        <v>0</v>
      </c>
      <c r="K745" s="55"/>
    </row>
    <row r="746" spans="1:11" s="48" customFormat="1" ht="15.75" outlineLevel="2" x14ac:dyDescent="0.2">
      <c r="A746" s="68"/>
      <c r="B746" s="151"/>
      <c r="C746" s="150" t="s">
        <v>424</v>
      </c>
      <c r="D746" s="69" t="s">
        <v>305</v>
      </c>
      <c r="E746" s="69">
        <v>390</v>
      </c>
      <c r="F746" s="69">
        <v>0</v>
      </c>
      <c r="G746" s="69">
        <f t="shared" si="42"/>
        <v>0</v>
      </c>
      <c r="H746" s="69">
        <v>0</v>
      </c>
      <c r="I746" s="69">
        <f t="shared" si="43"/>
        <v>0</v>
      </c>
      <c r="J746" s="68">
        <f t="shared" si="44"/>
        <v>0</v>
      </c>
      <c r="K746" s="55"/>
    </row>
    <row r="747" spans="1:11" s="48" customFormat="1" ht="15.75" outlineLevel="2" x14ac:dyDescent="0.2">
      <c r="A747" s="68"/>
      <c r="B747" s="151"/>
      <c r="C747" s="150" t="s">
        <v>423</v>
      </c>
      <c r="D747" s="69" t="s">
        <v>305</v>
      </c>
      <c r="E747" s="69">
        <v>390</v>
      </c>
      <c r="F747" s="69">
        <v>0</v>
      </c>
      <c r="G747" s="69">
        <f t="shared" si="42"/>
        <v>0</v>
      </c>
      <c r="H747" s="69">
        <v>0</v>
      </c>
      <c r="I747" s="69">
        <f t="shared" si="43"/>
        <v>0</v>
      </c>
      <c r="J747" s="68">
        <f t="shared" si="44"/>
        <v>0</v>
      </c>
      <c r="K747" s="55"/>
    </row>
    <row r="748" spans="1:11" s="48" customFormat="1" ht="15.75" outlineLevel="2" x14ac:dyDescent="0.2">
      <c r="A748" s="68"/>
      <c r="B748" s="151"/>
      <c r="C748" s="150" t="s">
        <v>422</v>
      </c>
      <c r="D748" s="69" t="s">
        <v>215</v>
      </c>
      <c r="E748" s="69">
        <v>1</v>
      </c>
      <c r="F748" s="69">
        <v>0</v>
      </c>
      <c r="G748" s="69">
        <f t="shared" si="42"/>
        <v>0</v>
      </c>
      <c r="H748" s="69">
        <v>0</v>
      </c>
      <c r="I748" s="69">
        <f t="shared" si="43"/>
        <v>0</v>
      </c>
      <c r="J748" s="68">
        <f t="shared" si="44"/>
        <v>0</v>
      </c>
      <c r="K748" s="55"/>
    </row>
    <row r="749" spans="1:11" s="48" customFormat="1" ht="15.75" outlineLevel="2" x14ac:dyDescent="0.2">
      <c r="A749" s="68"/>
      <c r="B749" s="151"/>
      <c r="C749" s="150" t="s">
        <v>421</v>
      </c>
      <c r="D749" s="112" t="s">
        <v>215</v>
      </c>
      <c r="E749" s="89">
        <v>1</v>
      </c>
      <c r="F749" s="69">
        <v>0</v>
      </c>
      <c r="G749" s="69">
        <f t="shared" si="42"/>
        <v>0</v>
      </c>
      <c r="H749" s="69">
        <v>0</v>
      </c>
      <c r="I749" s="69">
        <f t="shared" si="43"/>
        <v>0</v>
      </c>
      <c r="J749" s="68">
        <f t="shared" si="44"/>
        <v>0</v>
      </c>
      <c r="K749" s="55"/>
    </row>
    <row r="750" spans="1:11" s="48" customFormat="1" ht="15.75" outlineLevel="1" x14ac:dyDescent="0.2">
      <c r="A750" s="68"/>
      <c r="B750" s="151"/>
      <c r="C750" s="152" t="s">
        <v>420</v>
      </c>
      <c r="D750" s="69"/>
      <c r="E750" s="69"/>
      <c r="F750" s="69">
        <v>0</v>
      </c>
      <c r="G750" s="69">
        <f t="shared" si="42"/>
        <v>0</v>
      </c>
      <c r="H750" s="69">
        <v>0</v>
      </c>
      <c r="I750" s="69">
        <f t="shared" si="43"/>
        <v>0</v>
      </c>
      <c r="J750" s="68">
        <f t="shared" si="44"/>
        <v>0</v>
      </c>
      <c r="K750" s="55"/>
    </row>
    <row r="751" spans="1:11" s="48" customFormat="1" ht="15.75" outlineLevel="1" x14ac:dyDescent="0.2">
      <c r="A751" s="103">
        <v>5</v>
      </c>
      <c r="B751" s="102"/>
      <c r="C751" s="101" t="s">
        <v>419</v>
      </c>
      <c r="D751" s="100" t="s">
        <v>215</v>
      </c>
      <c r="E751" s="98">
        <v>1</v>
      </c>
      <c r="F751" s="98">
        <v>88935.900000000009</v>
      </c>
      <c r="G751" s="98">
        <f t="shared" si="42"/>
        <v>88935.900000000009</v>
      </c>
      <c r="H751" s="98">
        <v>212371.0056</v>
      </c>
      <c r="I751" s="98">
        <f t="shared" si="43"/>
        <v>212371.0056</v>
      </c>
      <c r="J751" s="98">
        <f t="shared" si="44"/>
        <v>301306.9056</v>
      </c>
      <c r="K751" s="55"/>
    </row>
    <row r="752" spans="1:11" s="48" customFormat="1" ht="15.75" outlineLevel="1" x14ac:dyDescent="0.2">
      <c r="A752" s="103">
        <v>6</v>
      </c>
      <c r="B752" s="102"/>
      <c r="C752" s="101" t="s">
        <v>324</v>
      </c>
      <c r="D752" s="100" t="s">
        <v>215</v>
      </c>
      <c r="E752" s="98">
        <v>1</v>
      </c>
      <c r="F752" s="98">
        <v>27333.15</v>
      </c>
      <c r="G752" s="98">
        <f t="shared" si="42"/>
        <v>27333.15</v>
      </c>
      <c r="H752" s="98">
        <v>92996.28</v>
      </c>
      <c r="I752" s="98">
        <f t="shared" si="43"/>
        <v>92996.28</v>
      </c>
      <c r="J752" s="98">
        <f t="shared" si="44"/>
        <v>120329.43</v>
      </c>
      <c r="K752" s="55"/>
    </row>
    <row r="753" spans="1:11" s="48" customFormat="1" ht="15.75" outlineLevel="1" x14ac:dyDescent="0.2">
      <c r="A753" s="103">
        <v>7</v>
      </c>
      <c r="B753" s="102"/>
      <c r="C753" s="101" t="s">
        <v>418</v>
      </c>
      <c r="D753" s="100" t="s">
        <v>215</v>
      </c>
      <c r="E753" s="98">
        <v>5</v>
      </c>
      <c r="F753" s="98">
        <v>8541.7240000000002</v>
      </c>
      <c r="G753" s="98">
        <f t="shared" si="42"/>
        <v>42708.62</v>
      </c>
      <c r="H753" s="98">
        <v>15825.326399999998</v>
      </c>
      <c r="I753" s="98">
        <f t="shared" si="43"/>
        <v>79126.631999999983</v>
      </c>
      <c r="J753" s="98">
        <f t="shared" si="44"/>
        <v>121835.25199999998</v>
      </c>
      <c r="K753" s="55"/>
    </row>
    <row r="754" spans="1:11" s="48" customFormat="1" ht="25.5" outlineLevel="1" x14ac:dyDescent="0.2">
      <c r="A754" s="103">
        <v>8</v>
      </c>
      <c r="B754" s="102"/>
      <c r="C754" s="101" t="s">
        <v>417</v>
      </c>
      <c r="D754" s="100" t="s">
        <v>190</v>
      </c>
      <c r="E754" s="98">
        <v>75</v>
      </c>
      <c r="F754" s="98">
        <v>896.04000000000008</v>
      </c>
      <c r="G754" s="98">
        <f t="shared" si="42"/>
        <v>67203</v>
      </c>
      <c r="H754" s="98">
        <v>784.68000000000006</v>
      </c>
      <c r="I754" s="98">
        <f t="shared" si="43"/>
        <v>58851.000000000007</v>
      </c>
      <c r="J754" s="98">
        <f t="shared" si="44"/>
        <v>126054</v>
      </c>
      <c r="K754" s="55"/>
    </row>
    <row r="755" spans="1:11" s="48" customFormat="1" ht="15.75" outlineLevel="1" x14ac:dyDescent="0.2">
      <c r="A755" s="103">
        <v>9</v>
      </c>
      <c r="B755" s="102"/>
      <c r="C755" s="101" t="s">
        <v>416</v>
      </c>
      <c r="D755" s="100" t="s">
        <v>181</v>
      </c>
      <c r="E755" s="98">
        <v>289.2</v>
      </c>
      <c r="F755" s="98">
        <v>1375.5</v>
      </c>
      <c r="G755" s="98">
        <f t="shared" si="42"/>
        <v>397794.6</v>
      </c>
      <c r="H755" s="98">
        <v>1858.420124481328</v>
      </c>
      <c r="I755" s="98">
        <f t="shared" si="43"/>
        <v>537455.10000000009</v>
      </c>
      <c r="J755" s="98">
        <f t="shared" si="44"/>
        <v>935249.70000000007</v>
      </c>
      <c r="K755" s="55"/>
    </row>
    <row r="756" spans="1:11" s="48" customFormat="1" ht="15.75" outlineLevel="3" x14ac:dyDescent="0.2">
      <c r="A756" s="68"/>
      <c r="B756" s="151"/>
      <c r="C756" s="150" t="s">
        <v>415</v>
      </c>
      <c r="D756" s="69"/>
      <c r="E756" s="69"/>
      <c r="F756" s="69">
        <v>0</v>
      </c>
      <c r="G756" s="69">
        <f t="shared" si="42"/>
        <v>0</v>
      </c>
      <c r="H756" s="69">
        <v>0</v>
      </c>
      <c r="I756" s="69">
        <f t="shared" si="43"/>
        <v>0</v>
      </c>
      <c r="J756" s="68">
        <f t="shared" si="44"/>
        <v>0</v>
      </c>
      <c r="K756" s="55"/>
    </row>
    <row r="757" spans="1:11" s="48" customFormat="1" ht="15.75" outlineLevel="3" x14ac:dyDescent="0.2">
      <c r="A757" s="68"/>
      <c r="B757" s="151"/>
      <c r="C757" s="150" t="s">
        <v>758</v>
      </c>
      <c r="D757" s="69" t="s">
        <v>190</v>
      </c>
      <c r="E757" s="69">
        <v>1</v>
      </c>
      <c r="F757" s="69">
        <v>0</v>
      </c>
      <c r="G757" s="69">
        <f t="shared" si="42"/>
        <v>0</v>
      </c>
      <c r="H757" s="69">
        <v>0</v>
      </c>
      <c r="I757" s="69">
        <f t="shared" si="43"/>
        <v>0</v>
      </c>
      <c r="J757" s="68">
        <f t="shared" si="44"/>
        <v>0</v>
      </c>
      <c r="K757" s="55"/>
    </row>
    <row r="758" spans="1:11" s="48" customFormat="1" ht="15.75" outlineLevel="3" x14ac:dyDescent="0.2">
      <c r="A758" s="68"/>
      <c r="B758" s="151"/>
      <c r="C758" s="150" t="s">
        <v>412</v>
      </c>
      <c r="D758" s="69" t="s">
        <v>190</v>
      </c>
      <c r="E758" s="69">
        <v>1</v>
      </c>
      <c r="F758" s="69">
        <v>0</v>
      </c>
      <c r="G758" s="69">
        <f t="shared" si="42"/>
        <v>0</v>
      </c>
      <c r="H758" s="69">
        <v>0</v>
      </c>
      <c r="I758" s="69">
        <f t="shared" si="43"/>
        <v>0</v>
      </c>
      <c r="J758" s="68">
        <f t="shared" si="44"/>
        <v>0</v>
      </c>
      <c r="K758" s="55"/>
    </row>
    <row r="759" spans="1:11" s="48" customFormat="1" ht="15.75" outlineLevel="3" x14ac:dyDescent="0.2">
      <c r="A759" s="68"/>
      <c r="B759" s="151"/>
      <c r="C759" s="150" t="s">
        <v>761</v>
      </c>
      <c r="D759" s="69" t="s">
        <v>190</v>
      </c>
      <c r="E759" s="69">
        <v>1</v>
      </c>
      <c r="F759" s="69">
        <v>0</v>
      </c>
      <c r="G759" s="69">
        <f t="shared" si="42"/>
        <v>0</v>
      </c>
      <c r="H759" s="69">
        <v>0</v>
      </c>
      <c r="I759" s="69">
        <f t="shared" si="43"/>
        <v>0</v>
      </c>
      <c r="J759" s="68">
        <f t="shared" si="44"/>
        <v>0</v>
      </c>
      <c r="K759" s="55"/>
    </row>
    <row r="760" spans="1:11" s="48" customFormat="1" ht="15.75" outlineLevel="3" x14ac:dyDescent="0.2">
      <c r="A760" s="68"/>
      <c r="B760" s="151"/>
      <c r="C760" s="150" t="s">
        <v>760</v>
      </c>
      <c r="D760" s="69" t="s">
        <v>190</v>
      </c>
      <c r="E760" s="69">
        <v>1</v>
      </c>
      <c r="F760" s="69">
        <v>0</v>
      </c>
      <c r="G760" s="69">
        <f t="shared" si="42"/>
        <v>0</v>
      </c>
      <c r="H760" s="69">
        <v>0</v>
      </c>
      <c r="I760" s="69">
        <f t="shared" si="43"/>
        <v>0</v>
      </c>
      <c r="J760" s="68">
        <f t="shared" si="44"/>
        <v>0</v>
      </c>
      <c r="K760" s="55"/>
    </row>
    <row r="761" spans="1:11" s="48" customFormat="1" ht="15.75" outlineLevel="3" x14ac:dyDescent="0.2">
      <c r="A761" s="68"/>
      <c r="B761" s="151"/>
      <c r="C761" s="150" t="s">
        <v>759</v>
      </c>
      <c r="D761" s="69" t="s">
        <v>190</v>
      </c>
      <c r="E761" s="69">
        <v>1</v>
      </c>
      <c r="F761" s="69">
        <v>0</v>
      </c>
      <c r="G761" s="69">
        <f t="shared" si="42"/>
        <v>0</v>
      </c>
      <c r="H761" s="69">
        <v>0</v>
      </c>
      <c r="I761" s="69">
        <f t="shared" si="43"/>
        <v>0</v>
      </c>
      <c r="J761" s="68">
        <f t="shared" si="44"/>
        <v>0</v>
      </c>
      <c r="K761" s="55"/>
    </row>
    <row r="762" spans="1:11" s="48" customFormat="1" ht="15.75" outlineLevel="3" x14ac:dyDescent="0.2">
      <c r="A762" s="68"/>
      <c r="B762" s="151"/>
      <c r="C762" s="150" t="s">
        <v>758</v>
      </c>
      <c r="D762" s="69" t="s">
        <v>190</v>
      </c>
      <c r="E762" s="69">
        <v>1</v>
      </c>
      <c r="F762" s="69">
        <v>0</v>
      </c>
      <c r="G762" s="69">
        <f t="shared" si="42"/>
        <v>0</v>
      </c>
      <c r="H762" s="69">
        <v>0</v>
      </c>
      <c r="I762" s="69">
        <f t="shared" si="43"/>
        <v>0</v>
      </c>
      <c r="J762" s="68">
        <f t="shared" si="44"/>
        <v>0</v>
      </c>
      <c r="K762" s="55"/>
    </row>
    <row r="763" spans="1:11" s="48" customFormat="1" ht="15.75" outlineLevel="3" x14ac:dyDescent="0.2">
      <c r="A763" s="68"/>
      <c r="B763" s="151"/>
      <c r="C763" s="150" t="s">
        <v>757</v>
      </c>
      <c r="D763" s="69" t="s">
        <v>190</v>
      </c>
      <c r="E763" s="69">
        <v>1</v>
      </c>
      <c r="F763" s="69">
        <v>0</v>
      </c>
      <c r="G763" s="69">
        <f t="shared" si="42"/>
        <v>0</v>
      </c>
      <c r="H763" s="69">
        <v>0</v>
      </c>
      <c r="I763" s="69">
        <f t="shared" si="43"/>
        <v>0</v>
      </c>
      <c r="J763" s="68">
        <f t="shared" si="44"/>
        <v>0</v>
      </c>
      <c r="K763" s="55"/>
    </row>
    <row r="764" spans="1:11" s="48" customFormat="1" ht="15.75" outlineLevel="3" x14ac:dyDescent="0.2">
      <c r="A764" s="68"/>
      <c r="B764" s="151"/>
      <c r="C764" s="150" t="s">
        <v>727</v>
      </c>
      <c r="D764" s="69" t="s">
        <v>190</v>
      </c>
      <c r="E764" s="69">
        <v>1</v>
      </c>
      <c r="F764" s="69">
        <v>0</v>
      </c>
      <c r="G764" s="69">
        <f t="shared" si="42"/>
        <v>0</v>
      </c>
      <c r="H764" s="69">
        <v>0</v>
      </c>
      <c r="I764" s="69">
        <f t="shared" si="43"/>
        <v>0</v>
      </c>
      <c r="J764" s="68">
        <f t="shared" si="44"/>
        <v>0</v>
      </c>
      <c r="K764" s="55"/>
    </row>
    <row r="765" spans="1:11" s="48" customFormat="1" ht="15.75" outlineLevel="3" x14ac:dyDescent="0.2">
      <c r="A765" s="68"/>
      <c r="B765" s="151"/>
      <c r="C765" s="150" t="s">
        <v>756</v>
      </c>
      <c r="D765" s="69" t="s">
        <v>190</v>
      </c>
      <c r="E765" s="69">
        <v>9</v>
      </c>
      <c r="F765" s="69">
        <v>0</v>
      </c>
      <c r="G765" s="69">
        <f t="shared" si="42"/>
        <v>0</v>
      </c>
      <c r="H765" s="69">
        <v>0</v>
      </c>
      <c r="I765" s="69">
        <f t="shared" si="43"/>
        <v>0</v>
      </c>
      <c r="J765" s="68">
        <f t="shared" si="44"/>
        <v>0</v>
      </c>
      <c r="K765" s="55"/>
    </row>
    <row r="766" spans="1:11" s="48" customFormat="1" ht="15.75" outlineLevel="3" x14ac:dyDescent="0.2">
      <c r="A766" s="68"/>
      <c r="B766" s="151"/>
      <c r="C766" s="150" t="s">
        <v>756</v>
      </c>
      <c r="D766" s="69" t="s">
        <v>190</v>
      </c>
      <c r="E766" s="69">
        <v>13</v>
      </c>
      <c r="F766" s="69">
        <v>0</v>
      </c>
      <c r="G766" s="69">
        <f t="shared" ref="G766:G797" si="45">F766*E766</f>
        <v>0</v>
      </c>
      <c r="H766" s="69">
        <v>0</v>
      </c>
      <c r="I766" s="69">
        <f t="shared" ref="I766:I797" si="46">H766*E766</f>
        <v>0</v>
      </c>
      <c r="J766" s="68">
        <f t="shared" ref="J766:J797" si="47">G766+I766</f>
        <v>0</v>
      </c>
      <c r="K766" s="55"/>
    </row>
    <row r="767" spans="1:11" s="48" customFormat="1" ht="15.75" outlineLevel="3" x14ac:dyDescent="0.2">
      <c r="A767" s="68"/>
      <c r="B767" s="151"/>
      <c r="C767" s="150" t="s">
        <v>755</v>
      </c>
      <c r="D767" s="69" t="s">
        <v>190</v>
      </c>
      <c r="E767" s="69">
        <v>12</v>
      </c>
      <c r="F767" s="69">
        <v>0</v>
      </c>
      <c r="G767" s="69">
        <f t="shared" si="45"/>
        <v>0</v>
      </c>
      <c r="H767" s="69">
        <v>0</v>
      </c>
      <c r="I767" s="69">
        <f t="shared" si="46"/>
        <v>0</v>
      </c>
      <c r="J767" s="68">
        <f t="shared" si="47"/>
        <v>0</v>
      </c>
      <c r="K767" s="55"/>
    </row>
    <row r="768" spans="1:11" s="48" customFormat="1" ht="15.75" outlineLevel="3" x14ac:dyDescent="0.2">
      <c r="A768" s="68"/>
      <c r="B768" s="151"/>
      <c r="C768" s="150" t="s">
        <v>408</v>
      </c>
      <c r="D768" s="69" t="s">
        <v>181</v>
      </c>
      <c r="E768" s="69">
        <v>11</v>
      </c>
      <c r="F768" s="69">
        <v>0</v>
      </c>
      <c r="G768" s="69">
        <f t="shared" si="45"/>
        <v>0</v>
      </c>
      <c r="H768" s="69">
        <v>0</v>
      </c>
      <c r="I768" s="69">
        <f t="shared" si="46"/>
        <v>0</v>
      </c>
      <c r="J768" s="68">
        <f t="shared" si="47"/>
        <v>0</v>
      </c>
      <c r="K768" s="55"/>
    </row>
    <row r="769" spans="1:11" s="48" customFormat="1" ht="15.75" outlineLevel="3" x14ac:dyDescent="0.2">
      <c r="A769" s="68"/>
      <c r="B769" s="151"/>
      <c r="C769" s="150" t="s">
        <v>399</v>
      </c>
      <c r="D769" s="69" t="s">
        <v>181</v>
      </c>
      <c r="E769" s="69">
        <v>146</v>
      </c>
      <c r="F769" s="69">
        <v>0</v>
      </c>
      <c r="G769" s="69">
        <f t="shared" si="45"/>
        <v>0</v>
      </c>
      <c r="H769" s="69">
        <v>0</v>
      </c>
      <c r="I769" s="69">
        <f t="shared" si="46"/>
        <v>0</v>
      </c>
      <c r="J769" s="68">
        <f t="shared" si="47"/>
        <v>0</v>
      </c>
      <c r="K769" s="55"/>
    </row>
    <row r="770" spans="1:11" s="48" customFormat="1" ht="25.5" outlineLevel="3" x14ac:dyDescent="0.2">
      <c r="A770" s="68"/>
      <c r="B770" s="151"/>
      <c r="C770" s="150" t="s">
        <v>398</v>
      </c>
      <c r="D770" s="69" t="s">
        <v>181</v>
      </c>
      <c r="E770" s="69">
        <v>13</v>
      </c>
      <c r="F770" s="69">
        <v>0</v>
      </c>
      <c r="G770" s="69">
        <f t="shared" si="45"/>
        <v>0</v>
      </c>
      <c r="H770" s="69">
        <v>0</v>
      </c>
      <c r="I770" s="69">
        <f t="shared" si="46"/>
        <v>0</v>
      </c>
      <c r="J770" s="68">
        <f t="shared" si="47"/>
        <v>0</v>
      </c>
      <c r="K770" s="55"/>
    </row>
    <row r="771" spans="1:11" s="48" customFormat="1" ht="15.75" outlineLevel="3" x14ac:dyDescent="0.2">
      <c r="A771" s="68"/>
      <c r="B771" s="151"/>
      <c r="C771" s="150" t="s">
        <v>407</v>
      </c>
      <c r="D771" s="69" t="s">
        <v>181</v>
      </c>
      <c r="E771" s="69">
        <v>1.2</v>
      </c>
      <c r="F771" s="69">
        <v>0</v>
      </c>
      <c r="G771" s="69">
        <f t="shared" si="45"/>
        <v>0</v>
      </c>
      <c r="H771" s="69">
        <v>0</v>
      </c>
      <c r="I771" s="69">
        <f t="shared" si="46"/>
        <v>0</v>
      </c>
      <c r="J771" s="68">
        <f t="shared" si="47"/>
        <v>0</v>
      </c>
      <c r="K771" s="55"/>
    </row>
    <row r="772" spans="1:11" s="48" customFormat="1" ht="15.75" outlineLevel="3" x14ac:dyDescent="0.2">
      <c r="A772" s="68"/>
      <c r="B772" s="151"/>
      <c r="C772" s="150" t="s">
        <v>397</v>
      </c>
      <c r="D772" s="69" t="s">
        <v>215</v>
      </c>
      <c r="E772" s="69">
        <v>1</v>
      </c>
      <c r="F772" s="69">
        <v>0</v>
      </c>
      <c r="G772" s="69">
        <f t="shared" si="45"/>
        <v>0</v>
      </c>
      <c r="H772" s="69">
        <v>0</v>
      </c>
      <c r="I772" s="69">
        <f t="shared" si="46"/>
        <v>0</v>
      </c>
      <c r="J772" s="68">
        <f t="shared" si="47"/>
        <v>0</v>
      </c>
      <c r="K772" s="55"/>
    </row>
    <row r="773" spans="1:11" s="48" customFormat="1" ht="15.75" outlineLevel="3" x14ac:dyDescent="0.2">
      <c r="A773" s="68"/>
      <c r="B773" s="151"/>
      <c r="C773" s="150" t="s">
        <v>406</v>
      </c>
      <c r="D773" s="69"/>
      <c r="E773" s="69"/>
      <c r="F773" s="69">
        <v>0</v>
      </c>
      <c r="G773" s="69">
        <f t="shared" si="45"/>
        <v>0</v>
      </c>
      <c r="H773" s="69">
        <v>0</v>
      </c>
      <c r="I773" s="69">
        <f t="shared" si="46"/>
        <v>0</v>
      </c>
      <c r="J773" s="68">
        <f t="shared" si="47"/>
        <v>0</v>
      </c>
      <c r="K773" s="55"/>
    </row>
    <row r="774" spans="1:11" s="48" customFormat="1" ht="15.75" outlineLevel="3" x14ac:dyDescent="0.2">
      <c r="A774" s="68"/>
      <c r="B774" s="151"/>
      <c r="C774" s="150" t="s">
        <v>754</v>
      </c>
      <c r="D774" s="69" t="s">
        <v>190</v>
      </c>
      <c r="E774" s="69">
        <v>1</v>
      </c>
      <c r="F774" s="69">
        <v>0</v>
      </c>
      <c r="G774" s="69">
        <f t="shared" si="45"/>
        <v>0</v>
      </c>
      <c r="H774" s="69">
        <v>0</v>
      </c>
      <c r="I774" s="69">
        <f t="shared" si="46"/>
        <v>0</v>
      </c>
      <c r="J774" s="68">
        <f t="shared" si="47"/>
        <v>0</v>
      </c>
      <c r="K774" s="55"/>
    </row>
    <row r="775" spans="1:11" s="48" customFormat="1" ht="15.75" outlineLevel="3" x14ac:dyDescent="0.2">
      <c r="A775" s="68"/>
      <c r="B775" s="151"/>
      <c r="C775" s="150" t="s">
        <v>741</v>
      </c>
      <c r="D775" s="69" t="s">
        <v>190</v>
      </c>
      <c r="E775" s="69">
        <v>1</v>
      </c>
      <c r="F775" s="69">
        <v>0</v>
      </c>
      <c r="G775" s="69">
        <f t="shared" si="45"/>
        <v>0</v>
      </c>
      <c r="H775" s="69">
        <v>0</v>
      </c>
      <c r="I775" s="69">
        <f t="shared" si="46"/>
        <v>0</v>
      </c>
      <c r="J775" s="68">
        <f t="shared" si="47"/>
        <v>0</v>
      </c>
      <c r="K775" s="55"/>
    </row>
    <row r="776" spans="1:11" s="48" customFormat="1" ht="15.75" outlineLevel="3" x14ac:dyDescent="0.2">
      <c r="A776" s="68"/>
      <c r="B776" s="151"/>
      <c r="C776" s="150" t="s">
        <v>740</v>
      </c>
      <c r="D776" s="69" t="s">
        <v>190</v>
      </c>
      <c r="E776" s="69">
        <v>2</v>
      </c>
      <c r="F776" s="69">
        <v>0</v>
      </c>
      <c r="G776" s="69">
        <f t="shared" si="45"/>
        <v>0</v>
      </c>
      <c r="H776" s="69">
        <v>0</v>
      </c>
      <c r="I776" s="69">
        <f t="shared" si="46"/>
        <v>0</v>
      </c>
      <c r="J776" s="68">
        <f t="shared" si="47"/>
        <v>0</v>
      </c>
      <c r="K776" s="55"/>
    </row>
    <row r="777" spans="1:11" s="48" customFormat="1" ht="15.75" outlineLevel="3" x14ac:dyDescent="0.2">
      <c r="A777" s="68"/>
      <c r="B777" s="151"/>
      <c r="C777" s="150" t="s">
        <v>740</v>
      </c>
      <c r="D777" s="69" t="s">
        <v>190</v>
      </c>
      <c r="E777" s="69">
        <v>1</v>
      </c>
      <c r="F777" s="69">
        <v>0</v>
      </c>
      <c r="G777" s="69">
        <f t="shared" si="45"/>
        <v>0</v>
      </c>
      <c r="H777" s="69">
        <v>0</v>
      </c>
      <c r="I777" s="69">
        <f t="shared" si="46"/>
        <v>0</v>
      </c>
      <c r="J777" s="68">
        <f t="shared" si="47"/>
        <v>0</v>
      </c>
      <c r="K777" s="55"/>
    </row>
    <row r="778" spans="1:11" s="48" customFormat="1" ht="15.75" outlineLevel="3" x14ac:dyDescent="0.2">
      <c r="A778" s="68"/>
      <c r="B778" s="151"/>
      <c r="C778" s="150" t="s">
        <v>739</v>
      </c>
      <c r="D778" s="69" t="s">
        <v>190</v>
      </c>
      <c r="E778" s="69">
        <v>1</v>
      </c>
      <c r="F778" s="69">
        <v>0</v>
      </c>
      <c r="G778" s="69">
        <f t="shared" si="45"/>
        <v>0</v>
      </c>
      <c r="H778" s="69">
        <v>0</v>
      </c>
      <c r="I778" s="69">
        <f t="shared" si="46"/>
        <v>0</v>
      </c>
      <c r="J778" s="68">
        <f t="shared" si="47"/>
        <v>0</v>
      </c>
      <c r="K778" s="55"/>
    </row>
    <row r="779" spans="1:11" s="48" customFormat="1" ht="15.75" outlineLevel="3" x14ac:dyDescent="0.2">
      <c r="A779" s="68"/>
      <c r="B779" s="151"/>
      <c r="C779" s="150" t="s">
        <v>753</v>
      </c>
      <c r="D779" s="69" t="s">
        <v>181</v>
      </c>
      <c r="E779" s="69">
        <v>12</v>
      </c>
      <c r="F779" s="69">
        <v>0</v>
      </c>
      <c r="G779" s="69">
        <f t="shared" si="45"/>
        <v>0</v>
      </c>
      <c r="H779" s="69">
        <v>0</v>
      </c>
      <c r="I779" s="69">
        <f t="shared" si="46"/>
        <v>0</v>
      </c>
      <c r="J779" s="68">
        <f t="shared" si="47"/>
        <v>0</v>
      </c>
      <c r="K779" s="55"/>
    </row>
    <row r="780" spans="1:11" s="48" customFormat="1" ht="15.75" outlineLevel="3" x14ac:dyDescent="0.2">
      <c r="A780" s="68"/>
      <c r="B780" s="151"/>
      <c r="C780" s="150" t="s">
        <v>752</v>
      </c>
      <c r="D780" s="69" t="s">
        <v>181</v>
      </c>
      <c r="E780" s="69">
        <v>2</v>
      </c>
      <c r="F780" s="69">
        <v>0</v>
      </c>
      <c r="G780" s="69">
        <f t="shared" si="45"/>
        <v>0</v>
      </c>
      <c r="H780" s="69">
        <v>0</v>
      </c>
      <c r="I780" s="69">
        <f t="shared" si="46"/>
        <v>0</v>
      </c>
      <c r="J780" s="68">
        <f t="shared" si="47"/>
        <v>0</v>
      </c>
      <c r="K780" s="55"/>
    </row>
    <row r="781" spans="1:11" s="48" customFormat="1" ht="15.75" outlineLevel="3" x14ac:dyDescent="0.2">
      <c r="A781" s="68"/>
      <c r="B781" s="151"/>
      <c r="C781" s="150" t="s">
        <v>397</v>
      </c>
      <c r="D781" s="69" t="s">
        <v>215</v>
      </c>
      <c r="E781" s="69">
        <v>1</v>
      </c>
      <c r="F781" s="69">
        <v>0</v>
      </c>
      <c r="G781" s="69">
        <f t="shared" si="45"/>
        <v>0</v>
      </c>
      <c r="H781" s="69">
        <v>0</v>
      </c>
      <c r="I781" s="69">
        <f t="shared" si="46"/>
        <v>0</v>
      </c>
      <c r="J781" s="68">
        <f t="shared" si="47"/>
        <v>0</v>
      </c>
      <c r="K781" s="55"/>
    </row>
    <row r="782" spans="1:11" s="48" customFormat="1" ht="15.75" outlineLevel="3" x14ac:dyDescent="0.2">
      <c r="A782" s="68"/>
      <c r="B782" s="151"/>
      <c r="C782" s="150" t="s">
        <v>404</v>
      </c>
      <c r="D782" s="69"/>
      <c r="E782" s="69"/>
      <c r="F782" s="69">
        <v>0</v>
      </c>
      <c r="G782" s="69">
        <f t="shared" si="45"/>
        <v>0</v>
      </c>
      <c r="H782" s="69">
        <v>0</v>
      </c>
      <c r="I782" s="69">
        <f t="shared" si="46"/>
        <v>0</v>
      </c>
      <c r="J782" s="68">
        <f t="shared" si="47"/>
        <v>0</v>
      </c>
      <c r="K782" s="55"/>
    </row>
    <row r="783" spans="1:11" s="48" customFormat="1" ht="15.75" outlineLevel="3" x14ac:dyDescent="0.2">
      <c r="A783" s="68"/>
      <c r="B783" s="151"/>
      <c r="C783" s="150" t="s">
        <v>751</v>
      </c>
      <c r="D783" s="69" t="s">
        <v>190</v>
      </c>
      <c r="E783" s="69">
        <v>1</v>
      </c>
      <c r="F783" s="69">
        <v>0</v>
      </c>
      <c r="G783" s="69">
        <f t="shared" si="45"/>
        <v>0</v>
      </c>
      <c r="H783" s="69">
        <v>0</v>
      </c>
      <c r="I783" s="69">
        <f t="shared" si="46"/>
        <v>0</v>
      </c>
      <c r="J783" s="68">
        <f t="shared" si="47"/>
        <v>0</v>
      </c>
      <c r="K783" s="55"/>
    </row>
    <row r="784" spans="1:11" s="48" customFormat="1" ht="15.75" outlineLevel="3" x14ac:dyDescent="0.2">
      <c r="A784" s="68"/>
      <c r="B784" s="151"/>
      <c r="C784" s="150" t="s">
        <v>741</v>
      </c>
      <c r="D784" s="69" t="s">
        <v>190</v>
      </c>
      <c r="E784" s="69">
        <v>1</v>
      </c>
      <c r="F784" s="69">
        <v>0</v>
      </c>
      <c r="G784" s="69">
        <f t="shared" si="45"/>
        <v>0</v>
      </c>
      <c r="H784" s="69">
        <v>0</v>
      </c>
      <c r="I784" s="69">
        <f t="shared" si="46"/>
        <v>0</v>
      </c>
      <c r="J784" s="68">
        <f t="shared" si="47"/>
        <v>0</v>
      </c>
      <c r="K784" s="55"/>
    </row>
    <row r="785" spans="1:11" s="48" customFormat="1" ht="15.75" outlineLevel="3" x14ac:dyDescent="0.2">
      <c r="A785" s="68"/>
      <c r="B785" s="151"/>
      <c r="C785" s="150" t="s">
        <v>750</v>
      </c>
      <c r="D785" s="69" t="s">
        <v>190</v>
      </c>
      <c r="E785" s="69">
        <v>1</v>
      </c>
      <c r="F785" s="69">
        <v>0</v>
      </c>
      <c r="G785" s="69">
        <f t="shared" si="45"/>
        <v>0</v>
      </c>
      <c r="H785" s="69">
        <v>0</v>
      </c>
      <c r="I785" s="69">
        <f t="shared" si="46"/>
        <v>0</v>
      </c>
      <c r="J785" s="68">
        <f t="shared" si="47"/>
        <v>0</v>
      </c>
      <c r="K785" s="55"/>
    </row>
    <row r="786" spans="1:11" s="48" customFormat="1" ht="15.75" outlineLevel="3" x14ac:dyDescent="0.2">
      <c r="A786" s="68"/>
      <c r="B786" s="151"/>
      <c r="C786" s="150" t="s">
        <v>740</v>
      </c>
      <c r="D786" s="69" t="s">
        <v>190</v>
      </c>
      <c r="E786" s="69">
        <v>6</v>
      </c>
      <c r="F786" s="69">
        <v>0</v>
      </c>
      <c r="G786" s="69">
        <f t="shared" si="45"/>
        <v>0</v>
      </c>
      <c r="H786" s="69">
        <v>0</v>
      </c>
      <c r="I786" s="69">
        <f t="shared" si="46"/>
        <v>0</v>
      </c>
      <c r="J786" s="68">
        <f t="shared" si="47"/>
        <v>0</v>
      </c>
      <c r="K786" s="55"/>
    </row>
    <row r="787" spans="1:11" s="48" customFormat="1" ht="15.75" outlineLevel="3" x14ac:dyDescent="0.2">
      <c r="A787" s="68"/>
      <c r="B787" s="151"/>
      <c r="C787" s="150" t="s">
        <v>739</v>
      </c>
      <c r="D787" s="69" t="s">
        <v>190</v>
      </c>
      <c r="E787" s="69">
        <v>1</v>
      </c>
      <c r="F787" s="69">
        <v>0</v>
      </c>
      <c r="G787" s="69">
        <f t="shared" si="45"/>
        <v>0</v>
      </c>
      <c r="H787" s="69">
        <v>0</v>
      </c>
      <c r="I787" s="69">
        <f t="shared" si="46"/>
        <v>0</v>
      </c>
      <c r="J787" s="68">
        <f t="shared" si="47"/>
        <v>0</v>
      </c>
      <c r="K787" s="55"/>
    </row>
    <row r="788" spans="1:11" s="48" customFormat="1" ht="15.75" outlineLevel="3" x14ac:dyDescent="0.2">
      <c r="A788" s="68"/>
      <c r="B788" s="151"/>
      <c r="C788" s="150" t="s">
        <v>749</v>
      </c>
      <c r="D788" s="69" t="s">
        <v>181</v>
      </c>
      <c r="E788" s="69">
        <v>12</v>
      </c>
      <c r="F788" s="69">
        <v>0</v>
      </c>
      <c r="G788" s="69">
        <f t="shared" si="45"/>
        <v>0</v>
      </c>
      <c r="H788" s="69">
        <v>0</v>
      </c>
      <c r="I788" s="69">
        <f t="shared" si="46"/>
        <v>0</v>
      </c>
      <c r="J788" s="68">
        <f t="shared" si="47"/>
        <v>0</v>
      </c>
      <c r="K788" s="55"/>
    </row>
    <row r="789" spans="1:11" s="48" customFormat="1" ht="15.75" outlineLevel="3" x14ac:dyDescent="0.2">
      <c r="A789" s="68"/>
      <c r="B789" s="151"/>
      <c r="C789" s="150" t="s">
        <v>748</v>
      </c>
      <c r="D789" s="69" t="s">
        <v>181</v>
      </c>
      <c r="E789" s="69">
        <v>3</v>
      </c>
      <c r="F789" s="69">
        <v>0</v>
      </c>
      <c r="G789" s="69">
        <f t="shared" si="45"/>
        <v>0</v>
      </c>
      <c r="H789" s="69">
        <v>0</v>
      </c>
      <c r="I789" s="69">
        <f t="shared" si="46"/>
        <v>0</v>
      </c>
      <c r="J789" s="68">
        <f t="shared" si="47"/>
        <v>0</v>
      </c>
      <c r="K789" s="55"/>
    </row>
    <row r="790" spans="1:11" s="48" customFormat="1" ht="15.75" outlineLevel="3" x14ac:dyDescent="0.2">
      <c r="A790" s="68"/>
      <c r="B790" s="151"/>
      <c r="C790" s="150" t="s">
        <v>397</v>
      </c>
      <c r="D790" s="69" t="s">
        <v>215</v>
      </c>
      <c r="E790" s="69">
        <v>1</v>
      </c>
      <c r="F790" s="69">
        <v>0</v>
      </c>
      <c r="G790" s="69">
        <f t="shared" si="45"/>
        <v>0</v>
      </c>
      <c r="H790" s="69">
        <v>0</v>
      </c>
      <c r="I790" s="69">
        <f t="shared" si="46"/>
        <v>0</v>
      </c>
      <c r="J790" s="68">
        <f t="shared" si="47"/>
        <v>0</v>
      </c>
      <c r="K790" s="55"/>
    </row>
    <row r="791" spans="1:11" s="48" customFormat="1" ht="15.75" outlineLevel="3" x14ac:dyDescent="0.2">
      <c r="A791" s="68"/>
      <c r="B791" s="151"/>
      <c r="C791" s="150" t="s">
        <v>747</v>
      </c>
      <c r="D791" s="69"/>
      <c r="E791" s="69"/>
      <c r="F791" s="69">
        <v>0</v>
      </c>
      <c r="G791" s="69">
        <f t="shared" si="45"/>
        <v>0</v>
      </c>
      <c r="H791" s="69">
        <v>0</v>
      </c>
      <c r="I791" s="69">
        <f t="shared" si="46"/>
        <v>0</v>
      </c>
      <c r="J791" s="68">
        <f t="shared" si="47"/>
        <v>0</v>
      </c>
      <c r="K791" s="55"/>
    </row>
    <row r="792" spans="1:11" s="48" customFormat="1" ht="15.75" outlineLevel="3" x14ac:dyDescent="0.2">
      <c r="A792" s="68"/>
      <c r="B792" s="151"/>
      <c r="C792" s="150" t="s">
        <v>746</v>
      </c>
      <c r="D792" s="69" t="s">
        <v>190</v>
      </c>
      <c r="E792" s="69">
        <v>1</v>
      </c>
      <c r="F792" s="69">
        <v>0</v>
      </c>
      <c r="G792" s="69">
        <f t="shared" si="45"/>
        <v>0</v>
      </c>
      <c r="H792" s="69">
        <v>0</v>
      </c>
      <c r="I792" s="69">
        <f t="shared" si="46"/>
        <v>0</v>
      </c>
      <c r="J792" s="68">
        <f t="shared" si="47"/>
        <v>0</v>
      </c>
      <c r="K792" s="55"/>
    </row>
    <row r="793" spans="1:11" s="48" customFormat="1" ht="15.75" outlineLevel="3" x14ac:dyDescent="0.2">
      <c r="A793" s="68"/>
      <c r="B793" s="151"/>
      <c r="C793" s="150" t="s">
        <v>741</v>
      </c>
      <c r="D793" s="69" t="s">
        <v>190</v>
      </c>
      <c r="E793" s="69">
        <v>1</v>
      </c>
      <c r="F793" s="69">
        <v>0</v>
      </c>
      <c r="G793" s="69">
        <f t="shared" si="45"/>
        <v>0</v>
      </c>
      <c r="H793" s="69">
        <v>0</v>
      </c>
      <c r="I793" s="69">
        <f t="shared" si="46"/>
        <v>0</v>
      </c>
      <c r="J793" s="68">
        <f t="shared" si="47"/>
        <v>0</v>
      </c>
      <c r="K793" s="55"/>
    </row>
    <row r="794" spans="1:11" s="48" customFormat="1" ht="15.75" outlineLevel="3" x14ac:dyDescent="0.2">
      <c r="A794" s="68"/>
      <c r="B794" s="151"/>
      <c r="C794" s="150" t="s">
        <v>740</v>
      </c>
      <c r="D794" s="69" t="s">
        <v>190</v>
      </c>
      <c r="E794" s="69">
        <v>2</v>
      </c>
      <c r="F794" s="69">
        <v>0</v>
      </c>
      <c r="G794" s="69">
        <f t="shared" si="45"/>
        <v>0</v>
      </c>
      <c r="H794" s="69">
        <v>0</v>
      </c>
      <c r="I794" s="69">
        <f t="shared" si="46"/>
        <v>0</v>
      </c>
      <c r="J794" s="68">
        <f t="shared" si="47"/>
        <v>0</v>
      </c>
      <c r="K794" s="55"/>
    </row>
    <row r="795" spans="1:11" s="48" customFormat="1" ht="15.75" outlineLevel="3" x14ac:dyDescent="0.2">
      <c r="A795" s="68"/>
      <c r="B795" s="151"/>
      <c r="C795" s="150" t="s">
        <v>740</v>
      </c>
      <c r="D795" s="69" t="s">
        <v>190</v>
      </c>
      <c r="E795" s="69">
        <v>1</v>
      </c>
      <c r="F795" s="69">
        <v>0</v>
      </c>
      <c r="G795" s="69">
        <f t="shared" si="45"/>
        <v>0</v>
      </c>
      <c r="H795" s="69">
        <v>0</v>
      </c>
      <c r="I795" s="69">
        <f t="shared" si="46"/>
        <v>0</v>
      </c>
      <c r="J795" s="68">
        <f t="shared" si="47"/>
        <v>0</v>
      </c>
      <c r="K795" s="55"/>
    </row>
    <row r="796" spans="1:11" s="48" customFormat="1" ht="15.75" outlineLevel="3" x14ac:dyDescent="0.2">
      <c r="A796" s="68"/>
      <c r="B796" s="151"/>
      <c r="C796" s="150" t="s">
        <v>740</v>
      </c>
      <c r="D796" s="69" t="s">
        <v>190</v>
      </c>
      <c r="E796" s="69">
        <v>5</v>
      </c>
      <c r="F796" s="69">
        <v>0</v>
      </c>
      <c r="G796" s="69">
        <f t="shared" si="45"/>
        <v>0</v>
      </c>
      <c r="H796" s="69">
        <v>0</v>
      </c>
      <c r="I796" s="69">
        <f t="shared" si="46"/>
        <v>0</v>
      </c>
      <c r="J796" s="68">
        <f t="shared" si="47"/>
        <v>0</v>
      </c>
      <c r="K796" s="55"/>
    </row>
    <row r="797" spans="1:11" s="48" customFormat="1" ht="15.75" outlineLevel="3" x14ac:dyDescent="0.2">
      <c r="A797" s="68"/>
      <c r="B797" s="151"/>
      <c r="C797" s="150" t="s">
        <v>739</v>
      </c>
      <c r="D797" s="69" t="s">
        <v>190</v>
      </c>
      <c r="E797" s="69">
        <v>1</v>
      </c>
      <c r="F797" s="69">
        <v>0</v>
      </c>
      <c r="G797" s="69">
        <f t="shared" si="45"/>
        <v>0</v>
      </c>
      <c r="H797" s="69">
        <v>0</v>
      </c>
      <c r="I797" s="69">
        <f t="shared" si="46"/>
        <v>0</v>
      </c>
      <c r="J797" s="68">
        <f t="shared" si="47"/>
        <v>0</v>
      </c>
      <c r="K797" s="55"/>
    </row>
    <row r="798" spans="1:11" s="48" customFormat="1" ht="15.75" outlineLevel="3" x14ac:dyDescent="0.2">
      <c r="A798" s="68"/>
      <c r="B798" s="151"/>
      <c r="C798" s="150" t="s">
        <v>738</v>
      </c>
      <c r="D798" s="69" t="s">
        <v>181</v>
      </c>
      <c r="E798" s="69">
        <v>29</v>
      </c>
      <c r="F798" s="69">
        <v>0</v>
      </c>
      <c r="G798" s="69">
        <f t="shared" ref="G798:G829" si="48">F798*E798</f>
        <v>0</v>
      </c>
      <c r="H798" s="69">
        <v>0</v>
      </c>
      <c r="I798" s="69">
        <f t="shared" ref="I798:I829" si="49">H798*E798</f>
        <v>0</v>
      </c>
      <c r="J798" s="68">
        <f t="shared" ref="J798:J829" si="50">G798+I798</f>
        <v>0</v>
      </c>
      <c r="K798" s="55"/>
    </row>
    <row r="799" spans="1:11" s="48" customFormat="1" ht="15.75" outlineLevel="3" x14ac:dyDescent="0.2">
      <c r="A799" s="68"/>
      <c r="B799" s="151"/>
      <c r="C799" s="150" t="s">
        <v>737</v>
      </c>
      <c r="D799" s="69" t="s">
        <v>181</v>
      </c>
      <c r="E799" s="69">
        <v>6</v>
      </c>
      <c r="F799" s="69">
        <v>0</v>
      </c>
      <c r="G799" s="69">
        <f t="shared" si="48"/>
        <v>0</v>
      </c>
      <c r="H799" s="69">
        <v>0</v>
      </c>
      <c r="I799" s="69">
        <f t="shared" si="49"/>
        <v>0</v>
      </c>
      <c r="J799" s="68">
        <f t="shared" si="50"/>
        <v>0</v>
      </c>
      <c r="K799" s="55"/>
    </row>
    <row r="800" spans="1:11" s="48" customFormat="1" ht="15.75" outlineLevel="3" x14ac:dyDescent="0.2">
      <c r="A800" s="68"/>
      <c r="B800" s="151"/>
      <c r="C800" s="150" t="s">
        <v>397</v>
      </c>
      <c r="D800" s="69" t="s">
        <v>215</v>
      </c>
      <c r="E800" s="69">
        <v>1</v>
      </c>
      <c r="F800" s="69">
        <v>0</v>
      </c>
      <c r="G800" s="69">
        <f t="shared" si="48"/>
        <v>0</v>
      </c>
      <c r="H800" s="69">
        <v>0</v>
      </c>
      <c r="I800" s="69">
        <f t="shared" si="49"/>
        <v>0</v>
      </c>
      <c r="J800" s="68">
        <f t="shared" si="50"/>
        <v>0</v>
      </c>
      <c r="K800" s="55"/>
    </row>
    <row r="801" spans="1:11" s="48" customFormat="1" ht="15.75" outlineLevel="3" x14ac:dyDescent="0.2">
      <c r="A801" s="68"/>
      <c r="B801" s="151"/>
      <c r="C801" s="150" t="s">
        <v>745</v>
      </c>
      <c r="D801" s="69"/>
      <c r="E801" s="69"/>
      <c r="F801" s="69">
        <v>0</v>
      </c>
      <c r="G801" s="69">
        <f t="shared" si="48"/>
        <v>0</v>
      </c>
      <c r="H801" s="69">
        <v>0</v>
      </c>
      <c r="I801" s="69">
        <f t="shared" si="49"/>
        <v>0</v>
      </c>
      <c r="J801" s="68">
        <f t="shared" si="50"/>
        <v>0</v>
      </c>
      <c r="K801" s="55"/>
    </row>
    <row r="802" spans="1:11" s="48" customFormat="1" ht="15.75" outlineLevel="3" x14ac:dyDescent="0.2">
      <c r="A802" s="68"/>
      <c r="B802" s="151"/>
      <c r="C802" s="150" t="s">
        <v>744</v>
      </c>
      <c r="D802" s="69" t="s">
        <v>190</v>
      </c>
      <c r="E802" s="69">
        <v>1</v>
      </c>
      <c r="F802" s="69">
        <v>0</v>
      </c>
      <c r="G802" s="69">
        <f t="shared" si="48"/>
        <v>0</v>
      </c>
      <c r="H802" s="69">
        <v>0</v>
      </c>
      <c r="I802" s="69">
        <f t="shared" si="49"/>
        <v>0</v>
      </c>
      <c r="J802" s="68">
        <f t="shared" si="50"/>
        <v>0</v>
      </c>
      <c r="K802" s="55"/>
    </row>
    <row r="803" spans="1:11" s="48" customFormat="1" ht="15.75" outlineLevel="3" x14ac:dyDescent="0.2">
      <c r="A803" s="68"/>
      <c r="B803" s="151"/>
      <c r="C803" s="150" t="s">
        <v>741</v>
      </c>
      <c r="D803" s="69" t="s">
        <v>190</v>
      </c>
      <c r="E803" s="69">
        <v>1</v>
      </c>
      <c r="F803" s="69">
        <v>0</v>
      </c>
      <c r="G803" s="69">
        <f t="shared" si="48"/>
        <v>0</v>
      </c>
      <c r="H803" s="69">
        <v>0</v>
      </c>
      <c r="I803" s="69">
        <f t="shared" si="49"/>
        <v>0</v>
      </c>
      <c r="J803" s="68">
        <f t="shared" si="50"/>
        <v>0</v>
      </c>
      <c r="K803" s="55"/>
    </row>
    <row r="804" spans="1:11" s="48" customFormat="1" ht="15.75" outlineLevel="3" x14ac:dyDescent="0.2">
      <c r="A804" s="68"/>
      <c r="B804" s="151"/>
      <c r="C804" s="150" t="s">
        <v>740</v>
      </c>
      <c r="D804" s="69" t="s">
        <v>190</v>
      </c>
      <c r="E804" s="69">
        <v>2</v>
      </c>
      <c r="F804" s="69">
        <v>0</v>
      </c>
      <c r="G804" s="69">
        <f t="shared" si="48"/>
        <v>0</v>
      </c>
      <c r="H804" s="69">
        <v>0</v>
      </c>
      <c r="I804" s="69">
        <f t="shared" si="49"/>
        <v>0</v>
      </c>
      <c r="J804" s="68">
        <f t="shared" si="50"/>
        <v>0</v>
      </c>
      <c r="K804" s="55"/>
    </row>
    <row r="805" spans="1:11" s="48" customFormat="1" ht="15.75" outlineLevel="3" x14ac:dyDescent="0.2">
      <c r="A805" s="68"/>
      <c r="B805" s="151"/>
      <c r="C805" s="150" t="s">
        <v>740</v>
      </c>
      <c r="D805" s="69" t="s">
        <v>190</v>
      </c>
      <c r="E805" s="69">
        <v>4</v>
      </c>
      <c r="F805" s="69">
        <v>0</v>
      </c>
      <c r="G805" s="69">
        <f t="shared" si="48"/>
        <v>0</v>
      </c>
      <c r="H805" s="69">
        <v>0</v>
      </c>
      <c r="I805" s="69">
        <f t="shared" si="49"/>
        <v>0</v>
      </c>
      <c r="J805" s="68">
        <f t="shared" si="50"/>
        <v>0</v>
      </c>
      <c r="K805" s="55"/>
    </row>
    <row r="806" spans="1:11" s="48" customFormat="1" ht="15.75" outlineLevel="3" x14ac:dyDescent="0.2">
      <c r="A806" s="68"/>
      <c r="B806" s="151"/>
      <c r="C806" s="150" t="s">
        <v>739</v>
      </c>
      <c r="D806" s="69" t="s">
        <v>190</v>
      </c>
      <c r="E806" s="69">
        <v>1</v>
      </c>
      <c r="F806" s="69">
        <v>0</v>
      </c>
      <c r="G806" s="69">
        <f t="shared" si="48"/>
        <v>0</v>
      </c>
      <c r="H806" s="69">
        <v>0</v>
      </c>
      <c r="I806" s="69">
        <f t="shared" si="49"/>
        <v>0</v>
      </c>
      <c r="J806" s="68">
        <f t="shared" si="50"/>
        <v>0</v>
      </c>
      <c r="K806" s="55"/>
    </row>
    <row r="807" spans="1:11" s="48" customFormat="1" ht="15.75" outlineLevel="3" x14ac:dyDescent="0.2">
      <c r="A807" s="68"/>
      <c r="B807" s="151"/>
      <c r="C807" s="150" t="s">
        <v>738</v>
      </c>
      <c r="D807" s="69" t="s">
        <v>181</v>
      </c>
      <c r="E807" s="69">
        <v>22</v>
      </c>
      <c r="F807" s="69">
        <v>0</v>
      </c>
      <c r="G807" s="69">
        <f t="shared" si="48"/>
        <v>0</v>
      </c>
      <c r="H807" s="69">
        <v>0</v>
      </c>
      <c r="I807" s="69">
        <f t="shared" si="49"/>
        <v>0</v>
      </c>
      <c r="J807" s="68">
        <f t="shared" si="50"/>
        <v>0</v>
      </c>
      <c r="K807" s="55"/>
    </row>
    <row r="808" spans="1:11" s="48" customFormat="1" ht="15.75" outlineLevel="3" x14ac:dyDescent="0.2">
      <c r="A808" s="68"/>
      <c r="B808" s="151"/>
      <c r="C808" s="150" t="s">
        <v>737</v>
      </c>
      <c r="D808" s="69" t="s">
        <v>181</v>
      </c>
      <c r="E808" s="69">
        <v>5</v>
      </c>
      <c r="F808" s="69">
        <v>0</v>
      </c>
      <c r="G808" s="69">
        <f t="shared" si="48"/>
        <v>0</v>
      </c>
      <c r="H808" s="69">
        <v>0</v>
      </c>
      <c r="I808" s="69">
        <f t="shared" si="49"/>
        <v>0</v>
      </c>
      <c r="J808" s="68">
        <f t="shared" si="50"/>
        <v>0</v>
      </c>
      <c r="K808" s="55"/>
    </row>
    <row r="809" spans="1:11" s="48" customFormat="1" ht="15.75" outlineLevel="3" x14ac:dyDescent="0.2">
      <c r="A809" s="68"/>
      <c r="B809" s="151"/>
      <c r="C809" s="150" t="s">
        <v>397</v>
      </c>
      <c r="D809" s="69" t="s">
        <v>215</v>
      </c>
      <c r="E809" s="69">
        <v>1</v>
      </c>
      <c r="F809" s="69">
        <v>0</v>
      </c>
      <c r="G809" s="69">
        <f t="shared" si="48"/>
        <v>0</v>
      </c>
      <c r="H809" s="69">
        <v>0</v>
      </c>
      <c r="I809" s="69">
        <f t="shared" si="49"/>
        <v>0</v>
      </c>
      <c r="J809" s="68">
        <f t="shared" si="50"/>
        <v>0</v>
      </c>
      <c r="K809" s="55"/>
    </row>
    <row r="810" spans="1:11" s="48" customFormat="1" ht="15.75" outlineLevel="3" x14ac:dyDescent="0.2">
      <c r="A810" s="68"/>
      <c r="B810" s="151"/>
      <c r="C810" s="150" t="s">
        <v>743</v>
      </c>
      <c r="D810" s="69"/>
      <c r="E810" s="69"/>
      <c r="F810" s="69">
        <v>0</v>
      </c>
      <c r="G810" s="69">
        <f t="shared" si="48"/>
        <v>0</v>
      </c>
      <c r="H810" s="69">
        <v>0</v>
      </c>
      <c r="I810" s="69">
        <f t="shared" si="49"/>
        <v>0</v>
      </c>
      <c r="J810" s="68">
        <f t="shared" si="50"/>
        <v>0</v>
      </c>
      <c r="K810" s="55"/>
    </row>
    <row r="811" spans="1:11" s="48" customFormat="1" ht="15.75" outlineLevel="3" x14ac:dyDescent="0.2">
      <c r="A811" s="68"/>
      <c r="B811" s="151"/>
      <c r="C811" s="150" t="s">
        <v>742</v>
      </c>
      <c r="D811" s="69" t="s">
        <v>190</v>
      </c>
      <c r="E811" s="69">
        <v>1</v>
      </c>
      <c r="F811" s="69">
        <v>0</v>
      </c>
      <c r="G811" s="69">
        <f t="shared" si="48"/>
        <v>0</v>
      </c>
      <c r="H811" s="69">
        <v>0</v>
      </c>
      <c r="I811" s="69">
        <f t="shared" si="49"/>
        <v>0</v>
      </c>
      <c r="J811" s="68">
        <f t="shared" si="50"/>
        <v>0</v>
      </c>
      <c r="K811" s="55"/>
    </row>
    <row r="812" spans="1:11" s="48" customFormat="1" ht="15.75" outlineLevel="3" x14ac:dyDescent="0.2">
      <c r="A812" s="68"/>
      <c r="B812" s="151"/>
      <c r="C812" s="150" t="s">
        <v>741</v>
      </c>
      <c r="D812" s="69" t="s">
        <v>190</v>
      </c>
      <c r="E812" s="69">
        <v>1</v>
      </c>
      <c r="F812" s="69">
        <v>0</v>
      </c>
      <c r="G812" s="69">
        <f t="shared" si="48"/>
        <v>0</v>
      </c>
      <c r="H812" s="69">
        <v>0</v>
      </c>
      <c r="I812" s="69">
        <f t="shared" si="49"/>
        <v>0</v>
      </c>
      <c r="J812" s="68">
        <f t="shared" si="50"/>
        <v>0</v>
      </c>
      <c r="K812" s="55"/>
    </row>
    <row r="813" spans="1:11" s="48" customFormat="1" ht="15.75" outlineLevel="3" x14ac:dyDescent="0.2">
      <c r="A813" s="68"/>
      <c r="B813" s="151"/>
      <c r="C813" s="150" t="s">
        <v>740</v>
      </c>
      <c r="D813" s="69" t="s">
        <v>190</v>
      </c>
      <c r="E813" s="69">
        <v>2</v>
      </c>
      <c r="F813" s="69">
        <v>0</v>
      </c>
      <c r="G813" s="69">
        <f t="shared" si="48"/>
        <v>0</v>
      </c>
      <c r="H813" s="69">
        <v>0</v>
      </c>
      <c r="I813" s="69">
        <f t="shared" si="49"/>
        <v>0</v>
      </c>
      <c r="J813" s="68">
        <f t="shared" si="50"/>
        <v>0</v>
      </c>
      <c r="K813" s="55"/>
    </row>
    <row r="814" spans="1:11" s="48" customFormat="1" ht="15.75" outlineLevel="3" x14ac:dyDescent="0.2">
      <c r="A814" s="68"/>
      <c r="B814" s="151"/>
      <c r="C814" s="150" t="s">
        <v>740</v>
      </c>
      <c r="D814" s="69" t="s">
        <v>190</v>
      </c>
      <c r="E814" s="69">
        <v>9</v>
      </c>
      <c r="F814" s="69">
        <v>0</v>
      </c>
      <c r="G814" s="69">
        <f t="shared" si="48"/>
        <v>0</v>
      </c>
      <c r="H814" s="69">
        <v>0</v>
      </c>
      <c r="I814" s="69">
        <f t="shared" si="49"/>
        <v>0</v>
      </c>
      <c r="J814" s="68">
        <f t="shared" si="50"/>
        <v>0</v>
      </c>
      <c r="K814" s="55"/>
    </row>
    <row r="815" spans="1:11" s="48" customFormat="1" ht="15.75" outlineLevel="3" x14ac:dyDescent="0.2">
      <c r="A815" s="68"/>
      <c r="B815" s="151"/>
      <c r="C815" s="150" t="s">
        <v>739</v>
      </c>
      <c r="D815" s="69" t="s">
        <v>190</v>
      </c>
      <c r="E815" s="69">
        <v>1</v>
      </c>
      <c r="F815" s="69">
        <v>0</v>
      </c>
      <c r="G815" s="69">
        <f t="shared" si="48"/>
        <v>0</v>
      </c>
      <c r="H815" s="69">
        <v>0</v>
      </c>
      <c r="I815" s="69">
        <f t="shared" si="49"/>
        <v>0</v>
      </c>
      <c r="J815" s="68">
        <f t="shared" si="50"/>
        <v>0</v>
      </c>
      <c r="K815" s="55"/>
    </row>
    <row r="816" spans="1:11" s="48" customFormat="1" ht="15.75" outlineLevel="3" x14ac:dyDescent="0.2">
      <c r="A816" s="68"/>
      <c r="B816" s="151"/>
      <c r="C816" s="150" t="s">
        <v>738</v>
      </c>
      <c r="D816" s="69" t="s">
        <v>181</v>
      </c>
      <c r="E816" s="69">
        <v>22</v>
      </c>
      <c r="F816" s="69">
        <v>0</v>
      </c>
      <c r="G816" s="69">
        <f t="shared" si="48"/>
        <v>0</v>
      </c>
      <c r="H816" s="69">
        <v>0</v>
      </c>
      <c r="I816" s="69">
        <f t="shared" si="49"/>
        <v>0</v>
      </c>
      <c r="J816" s="68">
        <f t="shared" si="50"/>
        <v>0</v>
      </c>
      <c r="K816" s="55"/>
    </row>
    <row r="817" spans="1:11" s="48" customFormat="1" ht="15.75" outlineLevel="3" x14ac:dyDescent="0.2">
      <c r="A817" s="68"/>
      <c r="B817" s="151"/>
      <c r="C817" s="150" t="s">
        <v>737</v>
      </c>
      <c r="D817" s="69" t="s">
        <v>181</v>
      </c>
      <c r="E817" s="69">
        <v>5</v>
      </c>
      <c r="F817" s="69">
        <v>0</v>
      </c>
      <c r="G817" s="69">
        <f t="shared" si="48"/>
        <v>0</v>
      </c>
      <c r="H817" s="69">
        <v>0</v>
      </c>
      <c r="I817" s="69">
        <f t="shared" si="49"/>
        <v>0</v>
      </c>
      <c r="J817" s="68">
        <f t="shared" si="50"/>
        <v>0</v>
      </c>
      <c r="K817" s="55"/>
    </row>
    <row r="818" spans="1:11" s="48" customFormat="1" ht="15.75" outlineLevel="3" x14ac:dyDescent="0.2">
      <c r="A818" s="68"/>
      <c r="B818" s="151"/>
      <c r="C818" s="150" t="s">
        <v>397</v>
      </c>
      <c r="D818" s="69" t="s">
        <v>215</v>
      </c>
      <c r="E818" s="69">
        <v>1</v>
      </c>
      <c r="F818" s="69">
        <v>0</v>
      </c>
      <c r="G818" s="69">
        <f t="shared" si="48"/>
        <v>0</v>
      </c>
      <c r="H818" s="69">
        <v>0</v>
      </c>
      <c r="I818" s="69">
        <f t="shared" si="49"/>
        <v>0</v>
      </c>
      <c r="J818" s="68">
        <f t="shared" si="50"/>
        <v>0</v>
      </c>
      <c r="K818" s="55"/>
    </row>
    <row r="819" spans="1:11" s="48" customFormat="1" ht="15.75" outlineLevel="1" x14ac:dyDescent="0.2">
      <c r="A819" s="103">
        <v>10</v>
      </c>
      <c r="B819" s="102"/>
      <c r="C819" s="101" t="s">
        <v>736</v>
      </c>
      <c r="D819" s="100" t="s">
        <v>215</v>
      </c>
      <c r="E819" s="98">
        <v>2</v>
      </c>
      <c r="F819" s="98">
        <v>100586.38500000001</v>
      </c>
      <c r="G819" s="98">
        <f t="shared" si="48"/>
        <v>201172.77000000002</v>
      </c>
      <c r="H819" s="98">
        <v>266448.06760000001</v>
      </c>
      <c r="I819" s="98">
        <f t="shared" si="49"/>
        <v>532896.13520000002</v>
      </c>
      <c r="J819" s="98">
        <f t="shared" si="50"/>
        <v>734068.90520000004</v>
      </c>
      <c r="K819" s="55"/>
    </row>
    <row r="820" spans="1:11" s="48" customFormat="1" ht="15.75" outlineLevel="1" x14ac:dyDescent="0.2">
      <c r="A820" s="103">
        <v>11</v>
      </c>
      <c r="B820" s="102"/>
      <c r="C820" s="101" t="s">
        <v>735</v>
      </c>
      <c r="D820" s="100" t="s">
        <v>190</v>
      </c>
      <c r="E820" s="98">
        <v>6</v>
      </c>
      <c r="F820" s="98">
        <v>8489.2366666666658</v>
      </c>
      <c r="G820" s="98">
        <f t="shared" si="48"/>
        <v>50935.42</v>
      </c>
      <c r="H820" s="98">
        <v>18251.225200000001</v>
      </c>
      <c r="I820" s="98">
        <f t="shared" si="49"/>
        <v>109507.3512</v>
      </c>
      <c r="J820" s="98">
        <f t="shared" si="50"/>
        <v>160442.77120000002</v>
      </c>
      <c r="K820" s="55"/>
    </row>
    <row r="821" spans="1:11" s="48" customFormat="1" ht="15.75" outlineLevel="1" x14ac:dyDescent="0.2">
      <c r="A821" s="103">
        <v>12</v>
      </c>
      <c r="B821" s="102"/>
      <c r="C821" s="101" t="s">
        <v>734</v>
      </c>
      <c r="D821" s="100" t="s">
        <v>181</v>
      </c>
      <c r="E821" s="98">
        <v>152</v>
      </c>
      <c r="F821" s="98">
        <v>2456.7671052631581</v>
      </c>
      <c r="G821" s="98">
        <f t="shared" si="48"/>
        <v>373428.60000000003</v>
      </c>
      <c r="H821" s="98">
        <v>4354.8717105263158</v>
      </c>
      <c r="I821" s="98">
        <f t="shared" si="49"/>
        <v>661940.5</v>
      </c>
      <c r="J821" s="98">
        <f t="shared" si="50"/>
        <v>1035369.1000000001</v>
      </c>
      <c r="K821" s="55"/>
    </row>
    <row r="822" spans="1:11" s="48" customFormat="1" ht="15.75" outlineLevel="2" x14ac:dyDescent="0.2">
      <c r="A822" s="68"/>
      <c r="B822" s="151"/>
      <c r="C822" s="150" t="s">
        <v>733</v>
      </c>
      <c r="D822" s="69"/>
      <c r="E822" s="69"/>
      <c r="F822" s="69">
        <v>0</v>
      </c>
      <c r="G822" s="69">
        <f t="shared" si="48"/>
        <v>0</v>
      </c>
      <c r="H822" s="69">
        <v>0</v>
      </c>
      <c r="I822" s="69">
        <f t="shared" si="49"/>
        <v>0</v>
      </c>
      <c r="J822" s="68">
        <f t="shared" si="50"/>
        <v>0</v>
      </c>
      <c r="K822" s="55"/>
    </row>
    <row r="823" spans="1:11" s="48" customFormat="1" ht="15.75" outlineLevel="2" x14ac:dyDescent="0.2">
      <c r="A823" s="68"/>
      <c r="B823" s="151"/>
      <c r="C823" s="150" t="s">
        <v>732</v>
      </c>
      <c r="D823" s="69" t="s">
        <v>190</v>
      </c>
      <c r="E823" s="69">
        <v>1</v>
      </c>
      <c r="F823" s="69">
        <v>0</v>
      </c>
      <c r="G823" s="69">
        <f t="shared" si="48"/>
        <v>0</v>
      </c>
      <c r="H823" s="69">
        <v>0</v>
      </c>
      <c r="I823" s="69">
        <f t="shared" si="49"/>
        <v>0</v>
      </c>
      <c r="J823" s="68">
        <f t="shared" si="50"/>
        <v>0</v>
      </c>
      <c r="K823" s="55"/>
    </row>
    <row r="824" spans="1:11" s="48" customFormat="1" ht="25.5" outlineLevel="2" x14ac:dyDescent="0.2">
      <c r="A824" s="68"/>
      <c r="B824" s="151"/>
      <c r="C824" s="150" t="s">
        <v>731</v>
      </c>
      <c r="D824" s="69" t="s">
        <v>190</v>
      </c>
      <c r="E824" s="69">
        <v>2</v>
      </c>
      <c r="F824" s="69">
        <v>0</v>
      </c>
      <c r="G824" s="69">
        <f t="shared" si="48"/>
        <v>0</v>
      </c>
      <c r="H824" s="69">
        <v>0</v>
      </c>
      <c r="I824" s="69">
        <f t="shared" si="49"/>
        <v>0</v>
      </c>
      <c r="J824" s="68">
        <f t="shared" si="50"/>
        <v>0</v>
      </c>
      <c r="K824" s="55"/>
    </row>
    <row r="825" spans="1:11" s="48" customFormat="1" ht="25.5" outlineLevel="2" x14ac:dyDescent="0.2">
      <c r="A825" s="68"/>
      <c r="B825" s="151"/>
      <c r="C825" s="150" t="s">
        <v>730</v>
      </c>
      <c r="D825" s="69" t="s">
        <v>190</v>
      </c>
      <c r="E825" s="69">
        <v>1</v>
      </c>
      <c r="F825" s="69">
        <v>0</v>
      </c>
      <c r="G825" s="69">
        <f t="shared" si="48"/>
        <v>0</v>
      </c>
      <c r="H825" s="69">
        <v>0</v>
      </c>
      <c r="I825" s="69">
        <f t="shared" si="49"/>
        <v>0</v>
      </c>
      <c r="J825" s="68">
        <f t="shared" si="50"/>
        <v>0</v>
      </c>
      <c r="K825" s="55"/>
    </row>
    <row r="826" spans="1:11" s="48" customFormat="1" ht="15.75" outlineLevel="2" x14ac:dyDescent="0.2">
      <c r="A826" s="68"/>
      <c r="B826" s="151"/>
      <c r="C826" s="150" t="s">
        <v>729</v>
      </c>
      <c r="D826" s="69" t="s">
        <v>190</v>
      </c>
      <c r="E826" s="69">
        <v>2</v>
      </c>
      <c r="F826" s="69">
        <v>0</v>
      </c>
      <c r="G826" s="69">
        <f t="shared" si="48"/>
        <v>0</v>
      </c>
      <c r="H826" s="69">
        <v>0</v>
      </c>
      <c r="I826" s="69">
        <f t="shared" si="49"/>
        <v>0</v>
      </c>
      <c r="J826" s="68">
        <f t="shared" si="50"/>
        <v>0</v>
      </c>
      <c r="K826" s="55"/>
    </row>
    <row r="827" spans="1:11" s="48" customFormat="1" ht="15.75" outlineLevel="2" x14ac:dyDescent="0.2">
      <c r="A827" s="68"/>
      <c r="B827" s="151"/>
      <c r="C827" s="150" t="s">
        <v>728</v>
      </c>
      <c r="D827" s="69" t="s">
        <v>190</v>
      </c>
      <c r="E827" s="69">
        <v>1</v>
      </c>
      <c r="F827" s="69">
        <v>0</v>
      </c>
      <c r="G827" s="69">
        <f t="shared" si="48"/>
        <v>0</v>
      </c>
      <c r="H827" s="69">
        <v>0</v>
      </c>
      <c r="I827" s="69">
        <f t="shared" si="49"/>
        <v>0</v>
      </c>
      <c r="J827" s="68">
        <f t="shared" si="50"/>
        <v>0</v>
      </c>
      <c r="K827" s="55"/>
    </row>
    <row r="828" spans="1:11" s="48" customFormat="1" ht="15.75" outlineLevel="2" x14ac:dyDescent="0.2">
      <c r="A828" s="68"/>
      <c r="B828" s="151"/>
      <c r="C828" s="150" t="s">
        <v>727</v>
      </c>
      <c r="D828" s="69" t="s">
        <v>190</v>
      </c>
      <c r="E828" s="69">
        <v>1</v>
      </c>
      <c r="F828" s="69">
        <v>0</v>
      </c>
      <c r="G828" s="69">
        <f t="shared" si="48"/>
        <v>0</v>
      </c>
      <c r="H828" s="69">
        <v>0</v>
      </c>
      <c r="I828" s="69">
        <f t="shared" si="49"/>
        <v>0</v>
      </c>
      <c r="J828" s="68">
        <f t="shared" si="50"/>
        <v>0</v>
      </c>
      <c r="K828" s="55"/>
    </row>
    <row r="829" spans="1:11" s="48" customFormat="1" ht="15.75" outlineLevel="2" x14ac:dyDescent="0.2">
      <c r="A829" s="68"/>
      <c r="B829" s="151"/>
      <c r="C829" s="150" t="s">
        <v>719</v>
      </c>
      <c r="D829" s="69" t="s">
        <v>190</v>
      </c>
      <c r="E829" s="69">
        <v>2</v>
      </c>
      <c r="F829" s="69">
        <v>0</v>
      </c>
      <c r="G829" s="69">
        <f t="shared" si="48"/>
        <v>0</v>
      </c>
      <c r="H829" s="69">
        <v>0</v>
      </c>
      <c r="I829" s="69">
        <f t="shared" si="49"/>
        <v>0</v>
      </c>
      <c r="J829" s="68">
        <f t="shared" si="50"/>
        <v>0</v>
      </c>
      <c r="K829" s="55"/>
    </row>
    <row r="830" spans="1:11" s="48" customFormat="1" ht="15.75" outlineLevel="2" x14ac:dyDescent="0.2">
      <c r="A830" s="68"/>
      <c r="B830" s="151"/>
      <c r="C830" s="150" t="s">
        <v>726</v>
      </c>
      <c r="D830" s="69" t="s">
        <v>181</v>
      </c>
      <c r="E830" s="69">
        <v>7</v>
      </c>
      <c r="F830" s="69">
        <v>0</v>
      </c>
      <c r="G830" s="69">
        <f t="shared" ref="G830:G844" si="51">F830*E830</f>
        <v>0</v>
      </c>
      <c r="H830" s="69">
        <v>0</v>
      </c>
      <c r="I830" s="69">
        <f t="shared" ref="I830:I844" si="52">H830*E830</f>
        <v>0</v>
      </c>
      <c r="J830" s="68">
        <f t="shared" ref="J830:J844" si="53">G830+I830</f>
        <v>0</v>
      </c>
      <c r="K830" s="55"/>
    </row>
    <row r="831" spans="1:11" s="48" customFormat="1" ht="15.75" outlineLevel="2" x14ac:dyDescent="0.2">
      <c r="A831" s="68"/>
      <c r="B831" s="151"/>
      <c r="C831" s="150" t="s">
        <v>725</v>
      </c>
      <c r="D831" s="69" t="s">
        <v>181</v>
      </c>
      <c r="E831" s="69">
        <v>75</v>
      </c>
      <c r="F831" s="69">
        <v>0</v>
      </c>
      <c r="G831" s="69">
        <f t="shared" si="51"/>
        <v>0</v>
      </c>
      <c r="H831" s="69">
        <v>0</v>
      </c>
      <c r="I831" s="69">
        <f t="shared" si="52"/>
        <v>0</v>
      </c>
      <c r="J831" s="68">
        <f t="shared" si="53"/>
        <v>0</v>
      </c>
      <c r="K831" s="55"/>
    </row>
    <row r="832" spans="1:11" s="48" customFormat="1" ht="25.5" outlineLevel="2" x14ac:dyDescent="0.2">
      <c r="A832" s="68"/>
      <c r="B832" s="151"/>
      <c r="C832" s="150" t="s">
        <v>715</v>
      </c>
      <c r="D832" s="69" t="s">
        <v>181</v>
      </c>
      <c r="E832" s="69">
        <v>75</v>
      </c>
      <c r="F832" s="69">
        <v>0</v>
      </c>
      <c r="G832" s="69">
        <f t="shared" si="51"/>
        <v>0</v>
      </c>
      <c r="H832" s="69">
        <v>0</v>
      </c>
      <c r="I832" s="69">
        <f t="shared" si="52"/>
        <v>0</v>
      </c>
      <c r="J832" s="68">
        <f t="shared" si="53"/>
        <v>0</v>
      </c>
      <c r="K832" s="55"/>
    </row>
    <row r="833" spans="1:11" s="48" customFormat="1" ht="15.75" outlineLevel="2" x14ac:dyDescent="0.2">
      <c r="A833" s="68"/>
      <c r="B833" s="151"/>
      <c r="C833" s="150" t="s">
        <v>397</v>
      </c>
      <c r="D833" s="69" t="s">
        <v>215</v>
      </c>
      <c r="E833" s="69">
        <v>1</v>
      </c>
      <c r="F833" s="69">
        <v>0</v>
      </c>
      <c r="G833" s="69">
        <f t="shared" si="51"/>
        <v>0</v>
      </c>
      <c r="H833" s="69">
        <v>0</v>
      </c>
      <c r="I833" s="69">
        <f t="shared" si="52"/>
        <v>0</v>
      </c>
      <c r="J833" s="68">
        <f t="shared" si="53"/>
        <v>0</v>
      </c>
      <c r="K833" s="55"/>
    </row>
    <row r="834" spans="1:11" s="48" customFormat="1" ht="15.75" outlineLevel="2" x14ac:dyDescent="0.2">
      <c r="A834" s="68"/>
      <c r="B834" s="151"/>
      <c r="C834" s="150" t="s">
        <v>724</v>
      </c>
      <c r="D834" s="69"/>
      <c r="E834" s="69"/>
      <c r="F834" s="69">
        <v>0</v>
      </c>
      <c r="G834" s="69">
        <f t="shared" si="51"/>
        <v>0</v>
      </c>
      <c r="H834" s="69">
        <v>0</v>
      </c>
      <c r="I834" s="69">
        <f t="shared" si="52"/>
        <v>0</v>
      </c>
      <c r="J834" s="68">
        <f t="shared" si="53"/>
        <v>0</v>
      </c>
      <c r="K834" s="55"/>
    </row>
    <row r="835" spans="1:11" s="48" customFormat="1" ht="15.75" outlineLevel="2" x14ac:dyDescent="0.2">
      <c r="A835" s="68"/>
      <c r="B835" s="151"/>
      <c r="C835" s="150" t="s">
        <v>723</v>
      </c>
      <c r="D835" s="69" t="s">
        <v>190</v>
      </c>
      <c r="E835" s="69">
        <v>1</v>
      </c>
      <c r="F835" s="69">
        <v>0</v>
      </c>
      <c r="G835" s="69">
        <f t="shared" si="51"/>
        <v>0</v>
      </c>
      <c r="H835" s="69">
        <v>0</v>
      </c>
      <c r="I835" s="69">
        <f t="shared" si="52"/>
        <v>0</v>
      </c>
      <c r="J835" s="68">
        <f t="shared" si="53"/>
        <v>0</v>
      </c>
      <c r="K835" s="55"/>
    </row>
    <row r="836" spans="1:11" s="48" customFormat="1" ht="25.5" outlineLevel="2" x14ac:dyDescent="0.2">
      <c r="A836" s="68"/>
      <c r="B836" s="151"/>
      <c r="C836" s="150" t="s">
        <v>722</v>
      </c>
      <c r="D836" s="69" t="s">
        <v>190</v>
      </c>
      <c r="E836" s="69">
        <v>2</v>
      </c>
      <c r="F836" s="69">
        <v>0</v>
      </c>
      <c r="G836" s="69">
        <f t="shared" si="51"/>
        <v>0</v>
      </c>
      <c r="H836" s="69">
        <v>0</v>
      </c>
      <c r="I836" s="69">
        <f t="shared" si="52"/>
        <v>0</v>
      </c>
      <c r="J836" s="68">
        <f t="shared" si="53"/>
        <v>0</v>
      </c>
      <c r="K836" s="55"/>
    </row>
    <row r="837" spans="1:11" s="48" customFormat="1" ht="25.5" outlineLevel="2" x14ac:dyDescent="0.2">
      <c r="A837" s="68"/>
      <c r="B837" s="151"/>
      <c r="C837" s="150" t="s">
        <v>721</v>
      </c>
      <c r="D837" s="69" t="s">
        <v>190</v>
      </c>
      <c r="E837" s="69">
        <v>1</v>
      </c>
      <c r="F837" s="69">
        <v>0</v>
      </c>
      <c r="G837" s="69">
        <f t="shared" si="51"/>
        <v>0</v>
      </c>
      <c r="H837" s="69">
        <v>0</v>
      </c>
      <c r="I837" s="69">
        <f t="shared" si="52"/>
        <v>0</v>
      </c>
      <c r="J837" s="68">
        <f t="shared" si="53"/>
        <v>0</v>
      </c>
      <c r="K837" s="55"/>
    </row>
    <row r="838" spans="1:11" s="48" customFormat="1" ht="15.75" outlineLevel="2" x14ac:dyDescent="0.2">
      <c r="A838" s="68"/>
      <c r="B838" s="151"/>
      <c r="C838" s="150" t="s">
        <v>720</v>
      </c>
      <c r="D838" s="69" t="s">
        <v>190</v>
      </c>
      <c r="E838" s="69">
        <v>2</v>
      </c>
      <c r="F838" s="69">
        <v>0</v>
      </c>
      <c r="G838" s="69">
        <f t="shared" si="51"/>
        <v>0</v>
      </c>
      <c r="H838" s="69">
        <v>0</v>
      </c>
      <c r="I838" s="69">
        <f t="shared" si="52"/>
        <v>0</v>
      </c>
      <c r="J838" s="68">
        <f t="shared" si="53"/>
        <v>0</v>
      </c>
      <c r="K838" s="55"/>
    </row>
    <row r="839" spans="1:11" s="48" customFormat="1" ht="15.75" outlineLevel="2" x14ac:dyDescent="0.2">
      <c r="A839" s="68"/>
      <c r="B839" s="151"/>
      <c r="C839" s="150" t="s">
        <v>719</v>
      </c>
      <c r="D839" s="69" t="s">
        <v>190</v>
      </c>
      <c r="E839" s="69">
        <v>2</v>
      </c>
      <c r="F839" s="69">
        <v>0</v>
      </c>
      <c r="G839" s="69">
        <f t="shared" si="51"/>
        <v>0</v>
      </c>
      <c r="H839" s="69">
        <v>0</v>
      </c>
      <c r="I839" s="69">
        <f t="shared" si="52"/>
        <v>0</v>
      </c>
      <c r="J839" s="68">
        <f t="shared" si="53"/>
        <v>0</v>
      </c>
      <c r="K839" s="55"/>
    </row>
    <row r="840" spans="1:11" s="48" customFormat="1" ht="15.75" outlineLevel="2" x14ac:dyDescent="0.2">
      <c r="A840" s="68"/>
      <c r="B840" s="151"/>
      <c r="C840" s="150" t="s">
        <v>718</v>
      </c>
      <c r="D840" s="69" t="s">
        <v>190</v>
      </c>
      <c r="E840" s="69">
        <v>1</v>
      </c>
      <c r="F840" s="69">
        <v>0</v>
      </c>
      <c r="G840" s="69">
        <f t="shared" si="51"/>
        <v>0</v>
      </c>
      <c r="H840" s="69">
        <v>0</v>
      </c>
      <c r="I840" s="69">
        <f t="shared" si="52"/>
        <v>0</v>
      </c>
      <c r="J840" s="68">
        <f t="shared" si="53"/>
        <v>0</v>
      </c>
      <c r="K840" s="55"/>
    </row>
    <row r="841" spans="1:11" s="48" customFormat="1" ht="25.5" outlineLevel="2" x14ac:dyDescent="0.2">
      <c r="A841" s="68"/>
      <c r="B841" s="151"/>
      <c r="C841" s="150" t="s">
        <v>717</v>
      </c>
      <c r="D841" s="69" t="s">
        <v>181</v>
      </c>
      <c r="E841" s="69">
        <v>12</v>
      </c>
      <c r="F841" s="69">
        <v>0</v>
      </c>
      <c r="G841" s="69">
        <f t="shared" si="51"/>
        <v>0</v>
      </c>
      <c r="H841" s="69">
        <v>0</v>
      </c>
      <c r="I841" s="69">
        <f t="shared" si="52"/>
        <v>0</v>
      </c>
      <c r="J841" s="68">
        <f t="shared" si="53"/>
        <v>0</v>
      </c>
      <c r="K841" s="55"/>
    </row>
    <row r="842" spans="1:11" s="48" customFormat="1" ht="15.75" outlineLevel="2" x14ac:dyDescent="0.2">
      <c r="A842" s="68"/>
      <c r="B842" s="151"/>
      <c r="C842" s="150" t="s">
        <v>716</v>
      </c>
      <c r="D842" s="69" t="s">
        <v>181</v>
      </c>
      <c r="E842" s="69">
        <v>58</v>
      </c>
      <c r="F842" s="69">
        <v>0</v>
      </c>
      <c r="G842" s="69">
        <f t="shared" si="51"/>
        <v>0</v>
      </c>
      <c r="H842" s="69">
        <v>0</v>
      </c>
      <c r="I842" s="69">
        <f t="shared" si="52"/>
        <v>0</v>
      </c>
      <c r="J842" s="68">
        <f t="shared" si="53"/>
        <v>0</v>
      </c>
      <c r="K842" s="55"/>
    </row>
    <row r="843" spans="1:11" s="48" customFormat="1" ht="25.5" outlineLevel="2" x14ac:dyDescent="0.2">
      <c r="A843" s="68"/>
      <c r="B843" s="151"/>
      <c r="C843" s="150" t="s">
        <v>715</v>
      </c>
      <c r="D843" s="69" t="s">
        <v>181</v>
      </c>
      <c r="E843" s="69">
        <v>81</v>
      </c>
      <c r="F843" s="69">
        <v>0</v>
      </c>
      <c r="G843" s="69">
        <f t="shared" si="51"/>
        <v>0</v>
      </c>
      <c r="H843" s="69">
        <v>0</v>
      </c>
      <c r="I843" s="69">
        <f t="shared" si="52"/>
        <v>0</v>
      </c>
      <c r="J843" s="68">
        <f t="shared" si="53"/>
        <v>0</v>
      </c>
      <c r="K843" s="55"/>
    </row>
    <row r="844" spans="1:11" s="48" customFormat="1" ht="15.75" outlineLevel="2" x14ac:dyDescent="0.2">
      <c r="A844" s="68"/>
      <c r="B844" s="151"/>
      <c r="C844" s="150" t="s">
        <v>397</v>
      </c>
      <c r="D844" s="69" t="s">
        <v>215</v>
      </c>
      <c r="E844" s="69">
        <v>1</v>
      </c>
      <c r="F844" s="69">
        <v>0</v>
      </c>
      <c r="G844" s="69">
        <f t="shared" si="51"/>
        <v>0</v>
      </c>
      <c r="H844" s="69">
        <v>0</v>
      </c>
      <c r="I844" s="69">
        <f t="shared" si="52"/>
        <v>0</v>
      </c>
      <c r="J844" s="68">
        <f t="shared" si="53"/>
        <v>0</v>
      </c>
      <c r="K844" s="55"/>
    </row>
    <row r="845" spans="1:11" s="48" customFormat="1" ht="15.75" outlineLevel="1" x14ac:dyDescent="0.2">
      <c r="A845" s="68"/>
      <c r="B845" s="151"/>
      <c r="C845" s="152" t="s">
        <v>396</v>
      </c>
      <c r="D845" s="69"/>
      <c r="E845" s="69"/>
      <c r="F845" s="69"/>
      <c r="G845" s="69"/>
      <c r="H845" s="69"/>
      <c r="I845" s="69"/>
      <c r="J845" s="68"/>
      <c r="K845" s="55"/>
    </row>
    <row r="846" spans="1:11" s="48" customFormat="1" ht="25.5" outlineLevel="1" x14ac:dyDescent="0.2">
      <c r="A846" s="103">
        <v>13</v>
      </c>
      <c r="B846" s="102"/>
      <c r="C846" s="101" t="s">
        <v>395</v>
      </c>
      <c r="D846" s="100" t="s">
        <v>215</v>
      </c>
      <c r="E846" s="98">
        <v>1</v>
      </c>
      <c r="F846" s="98">
        <v>61132.46</v>
      </c>
      <c r="G846" s="98">
        <f t="shared" ref="G846:G865" si="54">F846*E846</f>
        <v>61132.46</v>
      </c>
      <c r="H846" s="98">
        <v>389269.56900000002</v>
      </c>
      <c r="I846" s="98">
        <f t="shared" ref="I846:I864" si="55">H846*E846</f>
        <v>389269.56900000002</v>
      </c>
      <c r="J846" s="98">
        <f t="shared" ref="J846:J865" si="56">G846+I846</f>
        <v>450402.02900000004</v>
      </c>
      <c r="K846" s="55"/>
    </row>
    <row r="847" spans="1:11" s="48" customFormat="1" ht="25.5" outlineLevel="1" x14ac:dyDescent="0.2">
      <c r="A847" s="103">
        <v>14</v>
      </c>
      <c r="B847" s="102"/>
      <c r="C847" s="101" t="s">
        <v>394</v>
      </c>
      <c r="D847" s="100" t="s">
        <v>215</v>
      </c>
      <c r="E847" s="98">
        <v>3</v>
      </c>
      <c r="F847" s="98">
        <v>18340</v>
      </c>
      <c r="G847" s="98">
        <f t="shared" si="54"/>
        <v>55020</v>
      </c>
      <c r="H847" s="98">
        <v>52353.599999999999</v>
      </c>
      <c r="I847" s="98">
        <f t="shared" si="55"/>
        <v>157060.79999999999</v>
      </c>
      <c r="J847" s="98">
        <f t="shared" si="56"/>
        <v>212080.8</v>
      </c>
      <c r="K847" s="55"/>
    </row>
    <row r="848" spans="1:11" s="48" customFormat="1" ht="15.75" outlineLevel="1" x14ac:dyDescent="0.2">
      <c r="A848" s="103">
        <v>15</v>
      </c>
      <c r="B848" s="102"/>
      <c r="C848" s="101" t="s">
        <v>393</v>
      </c>
      <c r="D848" s="100" t="s">
        <v>305</v>
      </c>
      <c r="E848" s="98">
        <v>74</v>
      </c>
      <c r="F848" s="98">
        <v>557.77675675675675</v>
      </c>
      <c r="G848" s="98">
        <f t="shared" si="54"/>
        <v>41275.480000000003</v>
      </c>
      <c r="H848" s="98">
        <v>815.66216216216219</v>
      </c>
      <c r="I848" s="98">
        <f t="shared" si="55"/>
        <v>60359</v>
      </c>
      <c r="J848" s="98">
        <f t="shared" si="56"/>
        <v>101634.48000000001</v>
      </c>
      <c r="K848" s="55"/>
    </row>
    <row r="849" spans="1:11" s="48" customFormat="1" ht="15.75" outlineLevel="1" x14ac:dyDescent="0.2">
      <c r="A849" s="103">
        <v>16</v>
      </c>
      <c r="B849" s="102"/>
      <c r="C849" s="101" t="s">
        <v>392</v>
      </c>
      <c r="D849" s="100" t="s">
        <v>305</v>
      </c>
      <c r="E849" s="98">
        <v>16</v>
      </c>
      <c r="F849" s="98">
        <v>655</v>
      </c>
      <c r="G849" s="98">
        <f t="shared" si="54"/>
        <v>10480</v>
      </c>
      <c r="H849" s="98">
        <v>152.1</v>
      </c>
      <c r="I849" s="98">
        <f t="shared" si="55"/>
        <v>2433.6</v>
      </c>
      <c r="J849" s="98">
        <f t="shared" si="56"/>
        <v>12913.6</v>
      </c>
      <c r="K849" s="55"/>
    </row>
    <row r="850" spans="1:11" s="48" customFormat="1" ht="15.75" outlineLevel="1" x14ac:dyDescent="0.2">
      <c r="A850" s="103">
        <v>17</v>
      </c>
      <c r="B850" s="102"/>
      <c r="C850" s="101" t="s">
        <v>391</v>
      </c>
      <c r="D850" s="100" t="s">
        <v>190</v>
      </c>
      <c r="E850" s="98">
        <v>3</v>
      </c>
      <c r="F850" s="98">
        <v>3275</v>
      </c>
      <c r="G850" s="98">
        <f t="shared" si="54"/>
        <v>9825</v>
      </c>
      <c r="H850" s="98">
        <v>10674.300000000001</v>
      </c>
      <c r="I850" s="98">
        <f t="shared" si="55"/>
        <v>32022.9</v>
      </c>
      <c r="J850" s="98">
        <f t="shared" si="56"/>
        <v>41847.9</v>
      </c>
      <c r="K850" s="55"/>
    </row>
    <row r="851" spans="1:11" s="48" customFormat="1" ht="25.5" outlineLevel="2" x14ac:dyDescent="0.2">
      <c r="A851" s="68"/>
      <c r="B851" s="151"/>
      <c r="C851" s="150" t="s">
        <v>384</v>
      </c>
      <c r="D851" s="69" t="s">
        <v>215</v>
      </c>
      <c r="E851" s="69">
        <v>1</v>
      </c>
      <c r="F851" s="69">
        <v>0</v>
      </c>
      <c r="G851" s="69">
        <f t="shared" si="54"/>
        <v>0</v>
      </c>
      <c r="H851" s="69">
        <v>0</v>
      </c>
      <c r="I851" s="69">
        <f t="shared" si="55"/>
        <v>0</v>
      </c>
      <c r="J851" s="68">
        <f t="shared" si="56"/>
        <v>0</v>
      </c>
      <c r="K851" s="55"/>
    </row>
    <row r="852" spans="1:11" s="48" customFormat="1" ht="15.75" outlineLevel="2" x14ac:dyDescent="0.2">
      <c r="A852" s="68"/>
      <c r="B852" s="151"/>
      <c r="C852" s="150" t="s">
        <v>383</v>
      </c>
      <c r="D852" s="69" t="s">
        <v>190</v>
      </c>
      <c r="E852" s="69">
        <v>1</v>
      </c>
      <c r="F852" s="69">
        <v>0</v>
      </c>
      <c r="G852" s="69">
        <f t="shared" si="54"/>
        <v>0</v>
      </c>
      <c r="H852" s="69">
        <v>0</v>
      </c>
      <c r="I852" s="69">
        <f t="shared" si="55"/>
        <v>0</v>
      </c>
      <c r="J852" s="68">
        <f t="shared" si="56"/>
        <v>0</v>
      </c>
      <c r="K852" s="55"/>
    </row>
    <row r="853" spans="1:11" s="48" customFormat="1" ht="15.75" outlineLevel="2" x14ac:dyDescent="0.2">
      <c r="A853" s="68"/>
      <c r="B853" s="151"/>
      <c r="C853" s="150" t="s">
        <v>383</v>
      </c>
      <c r="D853" s="69" t="s">
        <v>190</v>
      </c>
      <c r="E853" s="69">
        <v>2</v>
      </c>
      <c r="F853" s="69">
        <v>0</v>
      </c>
      <c r="G853" s="69">
        <f t="shared" si="54"/>
        <v>0</v>
      </c>
      <c r="H853" s="69">
        <v>0</v>
      </c>
      <c r="I853" s="69">
        <f t="shared" si="55"/>
        <v>0</v>
      </c>
      <c r="J853" s="68">
        <f t="shared" si="56"/>
        <v>0</v>
      </c>
      <c r="K853" s="55"/>
    </row>
    <row r="854" spans="1:11" s="48" customFormat="1" ht="15.75" outlineLevel="2" x14ac:dyDescent="0.2">
      <c r="A854" s="68"/>
      <c r="B854" s="151"/>
      <c r="C854" s="150" t="s">
        <v>382</v>
      </c>
      <c r="D854" s="69" t="s">
        <v>190</v>
      </c>
      <c r="E854" s="69">
        <v>1</v>
      </c>
      <c r="F854" s="69">
        <v>0</v>
      </c>
      <c r="G854" s="69">
        <f t="shared" si="54"/>
        <v>0</v>
      </c>
      <c r="H854" s="69">
        <v>0</v>
      </c>
      <c r="I854" s="69">
        <f t="shared" si="55"/>
        <v>0</v>
      </c>
      <c r="J854" s="68">
        <f t="shared" si="56"/>
        <v>0</v>
      </c>
      <c r="K854" s="55"/>
    </row>
    <row r="855" spans="1:11" s="48" customFormat="1" ht="15.75" outlineLevel="2" x14ac:dyDescent="0.2">
      <c r="A855" s="68"/>
      <c r="B855" s="151"/>
      <c r="C855" s="150" t="s">
        <v>381</v>
      </c>
      <c r="D855" s="69" t="s">
        <v>190</v>
      </c>
      <c r="E855" s="69">
        <v>1</v>
      </c>
      <c r="F855" s="69">
        <v>0</v>
      </c>
      <c r="G855" s="69">
        <f t="shared" si="54"/>
        <v>0</v>
      </c>
      <c r="H855" s="69">
        <v>0</v>
      </c>
      <c r="I855" s="69">
        <f t="shared" si="55"/>
        <v>0</v>
      </c>
      <c r="J855" s="68">
        <f t="shared" si="56"/>
        <v>0</v>
      </c>
      <c r="K855" s="55"/>
    </row>
    <row r="856" spans="1:11" s="48" customFormat="1" ht="15.75" outlineLevel="2" x14ac:dyDescent="0.2">
      <c r="A856" s="68"/>
      <c r="B856" s="151"/>
      <c r="C856" s="150" t="s">
        <v>380</v>
      </c>
      <c r="D856" s="69"/>
      <c r="E856" s="69"/>
      <c r="F856" s="69">
        <v>0</v>
      </c>
      <c r="G856" s="69">
        <f t="shared" si="54"/>
        <v>0</v>
      </c>
      <c r="H856" s="69">
        <v>0</v>
      </c>
      <c r="I856" s="69">
        <f t="shared" si="55"/>
        <v>0</v>
      </c>
      <c r="J856" s="68">
        <f t="shared" si="56"/>
        <v>0</v>
      </c>
      <c r="K856" s="55"/>
    </row>
    <row r="857" spans="1:11" s="48" customFormat="1" ht="15.75" outlineLevel="2" x14ac:dyDescent="0.2">
      <c r="A857" s="68"/>
      <c r="B857" s="151"/>
      <c r="C857" s="150" t="s">
        <v>379</v>
      </c>
      <c r="D857" s="69" t="s">
        <v>305</v>
      </c>
      <c r="E857" s="69">
        <v>22</v>
      </c>
      <c r="F857" s="69">
        <v>0</v>
      </c>
      <c r="G857" s="69">
        <f t="shared" si="54"/>
        <v>0</v>
      </c>
      <c r="H857" s="69">
        <v>0</v>
      </c>
      <c r="I857" s="69">
        <f t="shared" si="55"/>
        <v>0</v>
      </c>
      <c r="J857" s="68">
        <f t="shared" si="56"/>
        <v>0</v>
      </c>
      <c r="K857" s="55"/>
    </row>
    <row r="858" spans="1:11" s="48" customFormat="1" ht="15.75" outlineLevel="2" x14ac:dyDescent="0.2">
      <c r="A858" s="68"/>
      <c r="B858" s="151"/>
      <c r="C858" s="150" t="s">
        <v>378</v>
      </c>
      <c r="D858" s="69" t="s">
        <v>305</v>
      </c>
      <c r="E858" s="69">
        <v>33</v>
      </c>
      <c r="F858" s="69">
        <v>0</v>
      </c>
      <c r="G858" s="69">
        <f t="shared" si="54"/>
        <v>0</v>
      </c>
      <c r="H858" s="69">
        <v>0</v>
      </c>
      <c r="I858" s="69">
        <f t="shared" si="55"/>
        <v>0</v>
      </c>
      <c r="J858" s="68">
        <f t="shared" si="56"/>
        <v>0</v>
      </c>
      <c r="K858" s="55"/>
    </row>
    <row r="859" spans="1:11" s="48" customFormat="1" ht="15.75" outlineLevel="2" x14ac:dyDescent="0.2">
      <c r="A859" s="68"/>
      <c r="B859" s="151"/>
      <c r="C859" s="150" t="s">
        <v>377</v>
      </c>
      <c r="D859" s="69" t="s">
        <v>305</v>
      </c>
      <c r="E859" s="69">
        <v>4</v>
      </c>
      <c r="F859" s="69">
        <v>0</v>
      </c>
      <c r="G859" s="69">
        <f t="shared" si="54"/>
        <v>0</v>
      </c>
      <c r="H859" s="69">
        <v>0</v>
      </c>
      <c r="I859" s="69">
        <f t="shared" si="55"/>
        <v>0</v>
      </c>
      <c r="J859" s="68">
        <f t="shared" si="56"/>
        <v>0</v>
      </c>
      <c r="K859" s="55"/>
    </row>
    <row r="860" spans="1:11" s="48" customFormat="1" ht="15.75" outlineLevel="2" x14ac:dyDescent="0.2">
      <c r="A860" s="68"/>
      <c r="B860" s="151"/>
      <c r="C860" s="150" t="s">
        <v>376</v>
      </c>
      <c r="D860" s="69" t="s">
        <v>305</v>
      </c>
      <c r="E860" s="69">
        <v>15</v>
      </c>
      <c r="F860" s="69">
        <v>0</v>
      </c>
      <c r="G860" s="69">
        <f t="shared" si="54"/>
        <v>0</v>
      </c>
      <c r="H860" s="69">
        <v>0</v>
      </c>
      <c r="I860" s="69">
        <f t="shared" si="55"/>
        <v>0</v>
      </c>
      <c r="J860" s="68">
        <f t="shared" si="56"/>
        <v>0</v>
      </c>
      <c r="K860" s="55"/>
    </row>
    <row r="861" spans="1:11" s="48" customFormat="1" ht="15.75" outlineLevel="2" x14ac:dyDescent="0.2">
      <c r="A861" s="68"/>
      <c r="B861" s="151"/>
      <c r="C861" s="150" t="s">
        <v>375</v>
      </c>
      <c r="D861" s="69" t="s">
        <v>190</v>
      </c>
      <c r="E861" s="69">
        <v>3</v>
      </c>
      <c r="F861" s="69">
        <v>0</v>
      </c>
      <c r="G861" s="69">
        <f t="shared" si="54"/>
        <v>0</v>
      </c>
      <c r="H861" s="69">
        <v>0</v>
      </c>
      <c r="I861" s="69">
        <f t="shared" si="55"/>
        <v>0</v>
      </c>
      <c r="J861" s="68">
        <f t="shared" si="56"/>
        <v>0</v>
      </c>
      <c r="K861" s="55"/>
    </row>
    <row r="862" spans="1:11" s="48" customFormat="1" ht="15.75" outlineLevel="2" x14ac:dyDescent="0.2">
      <c r="A862" s="68"/>
      <c r="B862" s="151"/>
      <c r="C862" s="150" t="s">
        <v>374</v>
      </c>
      <c r="D862" s="69" t="s">
        <v>190</v>
      </c>
      <c r="E862" s="69">
        <v>1</v>
      </c>
      <c r="F862" s="69">
        <v>0</v>
      </c>
      <c r="G862" s="69">
        <f t="shared" si="54"/>
        <v>0</v>
      </c>
      <c r="H862" s="69">
        <v>0</v>
      </c>
      <c r="I862" s="69">
        <f t="shared" si="55"/>
        <v>0</v>
      </c>
      <c r="J862" s="68">
        <f t="shared" si="56"/>
        <v>0</v>
      </c>
      <c r="K862" s="55"/>
    </row>
    <row r="863" spans="1:11" s="48" customFormat="1" ht="15.75" outlineLevel="2" x14ac:dyDescent="0.2">
      <c r="A863" s="68"/>
      <c r="B863" s="151"/>
      <c r="C863" s="150" t="s">
        <v>714</v>
      </c>
      <c r="D863" s="69" t="s">
        <v>305</v>
      </c>
      <c r="E863" s="69">
        <v>16</v>
      </c>
      <c r="F863" s="69">
        <v>0</v>
      </c>
      <c r="G863" s="69">
        <f t="shared" si="54"/>
        <v>0</v>
      </c>
      <c r="H863" s="69">
        <v>0</v>
      </c>
      <c r="I863" s="69">
        <f t="shared" si="55"/>
        <v>0</v>
      </c>
      <c r="J863" s="68">
        <f t="shared" si="56"/>
        <v>0</v>
      </c>
      <c r="K863" s="55"/>
    </row>
    <row r="864" spans="1:11" s="48" customFormat="1" ht="15.75" outlineLevel="2" x14ac:dyDescent="0.2">
      <c r="A864" s="68"/>
      <c r="B864" s="151"/>
      <c r="C864" s="150" t="s">
        <v>373</v>
      </c>
      <c r="D864" s="69" t="s">
        <v>215</v>
      </c>
      <c r="E864" s="69">
        <v>1</v>
      </c>
      <c r="F864" s="69">
        <v>0</v>
      </c>
      <c r="G864" s="69">
        <f t="shared" si="54"/>
        <v>0</v>
      </c>
      <c r="H864" s="69">
        <v>0</v>
      </c>
      <c r="I864" s="69">
        <f t="shared" si="55"/>
        <v>0</v>
      </c>
      <c r="J864" s="68">
        <f t="shared" si="56"/>
        <v>0</v>
      </c>
      <c r="K864" s="55"/>
    </row>
    <row r="865" spans="1:11" s="48" customFormat="1" ht="15.75" outlineLevel="1" x14ac:dyDescent="0.2">
      <c r="A865" s="103">
        <v>18</v>
      </c>
      <c r="B865" s="102"/>
      <c r="C865" s="101" t="s">
        <v>287</v>
      </c>
      <c r="D865" s="100" t="s">
        <v>215</v>
      </c>
      <c r="E865" s="98">
        <v>1</v>
      </c>
      <c r="F865" s="98">
        <v>691680</v>
      </c>
      <c r="G865" s="98">
        <f t="shared" si="54"/>
        <v>691680</v>
      </c>
      <c r="H865" s="98">
        <v>0</v>
      </c>
      <c r="I865" s="98"/>
      <c r="J865" s="98">
        <f t="shared" si="56"/>
        <v>691680</v>
      </c>
      <c r="K865" s="55"/>
    </row>
    <row r="866" spans="1:11" s="48" customFormat="1" ht="15.75" hidden="1" x14ac:dyDescent="0.2">
      <c r="A866" s="54" t="s">
        <v>713</v>
      </c>
      <c r="B866" s="71" t="s">
        <v>285</v>
      </c>
      <c r="C866" s="70" t="s">
        <v>712</v>
      </c>
      <c r="D866" s="89"/>
      <c r="E866" s="69"/>
      <c r="F866" s="69"/>
      <c r="G866" s="69">
        <f>SUM(G867:G924)</f>
        <v>3561339.34</v>
      </c>
      <c r="H866" s="69"/>
      <c r="I866" s="69">
        <f>SUM(I867:I924)</f>
        <v>3312247.2719999999</v>
      </c>
      <c r="J866" s="68">
        <f>SUM(J867:J924)</f>
        <v>6873586.6119999997</v>
      </c>
      <c r="K866" s="67" t="s">
        <v>204</v>
      </c>
    </row>
    <row r="867" spans="1:11" s="48" customFormat="1" ht="25.5" outlineLevel="1" x14ac:dyDescent="0.2">
      <c r="A867" s="145"/>
      <c r="B867" s="145"/>
      <c r="C867" s="107" t="s">
        <v>711</v>
      </c>
      <c r="D867" s="106" t="s">
        <v>215</v>
      </c>
      <c r="E867" s="115">
        <v>4</v>
      </c>
      <c r="F867" s="69">
        <v>5502</v>
      </c>
      <c r="G867" s="69">
        <f t="shared" ref="G867:G898" si="57">F867*E867</f>
        <v>22008</v>
      </c>
      <c r="H867" s="69">
        <v>42612.700000000004</v>
      </c>
      <c r="I867" s="69">
        <f t="shared" ref="I867:I898" si="58">H867*E867</f>
        <v>170450.80000000002</v>
      </c>
      <c r="J867" s="68">
        <f t="shared" ref="J867:J898" si="59">G867+I867</f>
        <v>192458.80000000002</v>
      </c>
      <c r="K867" s="55"/>
    </row>
    <row r="868" spans="1:11" s="48" customFormat="1" ht="25.5" outlineLevel="1" x14ac:dyDescent="0.2">
      <c r="A868" s="145"/>
      <c r="B868" s="145"/>
      <c r="C868" s="107" t="s">
        <v>711</v>
      </c>
      <c r="D868" s="106" t="s">
        <v>215</v>
      </c>
      <c r="E868" s="115">
        <v>1</v>
      </c>
      <c r="F868" s="69">
        <v>5502</v>
      </c>
      <c r="G868" s="69">
        <f t="shared" si="57"/>
        <v>5502</v>
      </c>
      <c r="H868" s="69">
        <v>0</v>
      </c>
      <c r="I868" s="69">
        <f t="shared" si="58"/>
        <v>0</v>
      </c>
      <c r="J868" s="68">
        <f t="shared" si="59"/>
        <v>5502</v>
      </c>
      <c r="K868" s="55"/>
    </row>
    <row r="869" spans="1:11" s="48" customFormat="1" ht="25.5" outlineLevel="1" x14ac:dyDescent="0.2">
      <c r="A869" s="145"/>
      <c r="B869" s="145"/>
      <c r="C869" s="107" t="s">
        <v>710</v>
      </c>
      <c r="D869" s="106" t="s">
        <v>215</v>
      </c>
      <c r="E869" s="115">
        <v>1</v>
      </c>
      <c r="F869" s="69">
        <v>5502</v>
      </c>
      <c r="G869" s="69">
        <f t="shared" si="57"/>
        <v>5502</v>
      </c>
      <c r="H869" s="69">
        <v>0</v>
      </c>
      <c r="I869" s="69">
        <f t="shared" si="58"/>
        <v>0</v>
      </c>
      <c r="J869" s="68">
        <f t="shared" si="59"/>
        <v>5502</v>
      </c>
      <c r="K869" s="55"/>
    </row>
    <row r="870" spans="1:11" s="48" customFormat="1" ht="25.5" outlineLevel="1" x14ac:dyDescent="0.2">
      <c r="A870" s="145"/>
      <c r="B870" s="145"/>
      <c r="C870" s="107" t="s">
        <v>709</v>
      </c>
      <c r="D870" s="116" t="s">
        <v>190</v>
      </c>
      <c r="E870" s="115">
        <v>2</v>
      </c>
      <c r="F870" s="69">
        <v>1310</v>
      </c>
      <c r="G870" s="69">
        <f t="shared" si="57"/>
        <v>2620</v>
      </c>
      <c r="H870" s="69">
        <v>5053.1000000000004</v>
      </c>
      <c r="I870" s="69">
        <f t="shared" si="58"/>
        <v>10106.200000000001</v>
      </c>
      <c r="J870" s="68">
        <f t="shared" si="59"/>
        <v>12726.2</v>
      </c>
      <c r="K870" s="55"/>
    </row>
    <row r="871" spans="1:11" s="48" customFormat="1" ht="25.5" outlineLevel="1" x14ac:dyDescent="0.2">
      <c r="A871" s="145"/>
      <c r="B871" s="145"/>
      <c r="C871" s="107" t="s">
        <v>708</v>
      </c>
      <c r="D871" s="116" t="s">
        <v>190</v>
      </c>
      <c r="E871" s="115">
        <v>1</v>
      </c>
      <c r="F871" s="69">
        <v>1310</v>
      </c>
      <c r="G871" s="69">
        <f t="shared" si="57"/>
        <v>1310</v>
      </c>
      <c r="H871" s="69">
        <v>11354.2</v>
      </c>
      <c r="I871" s="69">
        <f t="shared" si="58"/>
        <v>11354.2</v>
      </c>
      <c r="J871" s="68">
        <f t="shared" si="59"/>
        <v>12664.2</v>
      </c>
      <c r="K871" s="55"/>
    </row>
    <row r="872" spans="1:11" s="48" customFormat="1" ht="25.5" outlineLevel="1" x14ac:dyDescent="0.2">
      <c r="A872" s="145"/>
      <c r="B872" s="145"/>
      <c r="C872" s="107" t="s">
        <v>707</v>
      </c>
      <c r="D872" s="106" t="s">
        <v>215</v>
      </c>
      <c r="E872" s="115">
        <v>8</v>
      </c>
      <c r="F872" s="69">
        <v>3930</v>
      </c>
      <c r="G872" s="69">
        <f t="shared" si="57"/>
        <v>31440</v>
      </c>
      <c r="H872" s="69">
        <v>4232.8</v>
      </c>
      <c r="I872" s="69">
        <f t="shared" si="58"/>
        <v>33862.400000000001</v>
      </c>
      <c r="J872" s="68">
        <f t="shared" si="59"/>
        <v>65302.400000000001</v>
      </c>
      <c r="K872" s="55"/>
    </row>
    <row r="873" spans="1:11" s="48" customFormat="1" ht="25.5" outlineLevel="1" x14ac:dyDescent="0.2">
      <c r="A873" s="145"/>
      <c r="B873" s="145"/>
      <c r="C873" s="107" t="s">
        <v>707</v>
      </c>
      <c r="D873" s="106" t="s">
        <v>215</v>
      </c>
      <c r="E873" s="115">
        <v>1</v>
      </c>
      <c r="F873" s="69">
        <v>3930</v>
      </c>
      <c r="G873" s="69">
        <f t="shared" si="57"/>
        <v>3930</v>
      </c>
      <c r="H873" s="69">
        <v>0</v>
      </c>
      <c r="I873" s="69">
        <f t="shared" si="58"/>
        <v>0</v>
      </c>
      <c r="J873" s="68">
        <f t="shared" si="59"/>
        <v>3930</v>
      </c>
      <c r="K873" s="55"/>
    </row>
    <row r="874" spans="1:11" s="48" customFormat="1" ht="15.75" outlineLevel="1" x14ac:dyDescent="0.2">
      <c r="A874" s="145"/>
      <c r="B874" s="145"/>
      <c r="C874" s="107" t="s">
        <v>706</v>
      </c>
      <c r="D874" s="116" t="s">
        <v>190</v>
      </c>
      <c r="E874" s="115">
        <v>192</v>
      </c>
      <c r="F874" s="69">
        <v>32.75</v>
      </c>
      <c r="G874" s="69">
        <f t="shared" si="57"/>
        <v>6288</v>
      </c>
      <c r="H874" s="69">
        <v>128.70000000000002</v>
      </c>
      <c r="I874" s="69">
        <f t="shared" si="58"/>
        <v>24710.400000000001</v>
      </c>
      <c r="J874" s="68">
        <f t="shared" si="59"/>
        <v>30998.400000000001</v>
      </c>
      <c r="K874" s="55"/>
    </row>
    <row r="875" spans="1:11" s="48" customFormat="1" ht="15.75" outlineLevel="1" x14ac:dyDescent="0.2">
      <c r="A875" s="145"/>
      <c r="B875" s="145"/>
      <c r="C875" s="107" t="s">
        <v>705</v>
      </c>
      <c r="D875" s="116" t="s">
        <v>190</v>
      </c>
      <c r="E875" s="115">
        <v>96</v>
      </c>
      <c r="F875" s="69">
        <v>32.75</v>
      </c>
      <c r="G875" s="69">
        <f t="shared" si="57"/>
        <v>3144</v>
      </c>
      <c r="H875" s="69">
        <v>93.600000000000009</v>
      </c>
      <c r="I875" s="69">
        <f t="shared" si="58"/>
        <v>8985.6</v>
      </c>
      <c r="J875" s="68">
        <f t="shared" si="59"/>
        <v>12129.6</v>
      </c>
      <c r="K875" s="55"/>
    </row>
    <row r="876" spans="1:11" s="48" customFormat="1" ht="25.5" outlineLevel="1" x14ac:dyDescent="0.2">
      <c r="A876" s="145"/>
      <c r="B876" s="145"/>
      <c r="C876" s="107" t="s">
        <v>704</v>
      </c>
      <c r="D876" s="116" t="s">
        <v>190</v>
      </c>
      <c r="E876" s="115">
        <v>4</v>
      </c>
      <c r="F876" s="69">
        <v>4716</v>
      </c>
      <c r="G876" s="69">
        <f t="shared" si="57"/>
        <v>18864</v>
      </c>
      <c r="H876" s="69">
        <v>7410</v>
      </c>
      <c r="I876" s="69">
        <f t="shared" si="58"/>
        <v>29640</v>
      </c>
      <c r="J876" s="68">
        <f t="shared" si="59"/>
        <v>48504</v>
      </c>
      <c r="K876" s="55"/>
    </row>
    <row r="877" spans="1:11" s="48" customFormat="1" ht="25.5" outlineLevel="1" x14ac:dyDescent="0.2">
      <c r="A877" s="145"/>
      <c r="B877" s="145"/>
      <c r="C877" s="107" t="s">
        <v>704</v>
      </c>
      <c r="D877" s="116" t="s">
        <v>190</v>
      </c>
      <c r="E877" s="115">
        <v>10</v>
      </c>
      <c r="F877" s="69">
        <v>4716</v>
      </c>
      <c r="G877" s="69">
        <f t="shared" si="57"/>
        <v>47160</v>
      </c>
      <c r="H877" s="69">
        <v>0</v>
      </c>
      <c r="I877" s="69">
        <f t="shared" si="58"/>
        <v>0</v>
      </c>
      <c r="J877" s="68">
        <f t="shared" si="59"/>
        <v>47160</v>
      </c>
      <c r="K877" s="55"/>
    </row>
    <row r="878" spans="1:11" s="48" customFormat="1" ht="25.5" outlineLevel="1" x14ac:dyDescent="0.2">
      <c r="A878" s="145"/>
      <c r="B878" s="145"/>
      <c r="C878" s="107" t="s">
        <v>703</v>
      </c>
      <c r="D878" s="116" t="s">
        <v>190</v>
      </c>
      <c r="E878" s="115">
        <v>4</v>
      </c>
      <c r="F878" s="69">
        <v>3275</v>
      </c>
      <c r="G878" s="69">
        <f t="shared" si="57"/>
        <v>13100</v>
      </c>
      <c r="H878" s="69">
        <v>0</v>
      </c>
      <c r="I878" s="69">
        <f t="shared" si="58"/>
        <v>0</v>
      </c>
      <c r="J878" s="68">
        <f t="shared" si="59"/>
        <v>13100</v>
      </c>
      <c r="K878" s="55"/>
    </row>
    <row r="879" spans="1:11" s="48" customFormat="1" ht="25.5" outlineLevel="1" x14ac:dyDescent="0.2">
      <c r="A879" s="145"/>
      <c r="B879" s="145"/>
      <c r="C879" s="107" t="s">
        <v>702</v>
      </c>
      <c r="D879" s="116" t="s">
        <v>190</v>
      </c>
      <c r="E879" s="115">
        <v>1</v>
      </c>
      <c r="F879" s="69">
        <v>3930</v>
      </c>
      <c r="G879" s="69">
        <f t="shared" si="57"/>
        <v>3930</v>
      </c>
      <c r="H879" s="69">
        <v>0</v>
      </c>
      <c r="I879" s="69">
        <f t="shared" si="58"/>
        <v>0</v>
      </c>
      <c r="J879" s="68">
        <f t="shared" si="59"/>
        <v>3930</v>
      </c>
      <c r="K879" s="55"/>
    </row>
    <row r="880" spans="1:11" s="48" customFormat="1" ht="25.5" outlineLevel="1" x14ac:dyDescent="0.2">
      <c r="A880" s="145"/>
      <c r="B880" s="145"/>
      <c r="C880" s="107" t="s">
        <v>701</v>
      </c>
      <c r="D880" s="116" t="s">
        <v>190</v>
      </c>
      <c r="E880" s="115">
        <v>5</v>
      </c>
      <c r="F880" s="69">
        <v>3930</v>
      </c>
      <c r="G880" s="69">
        <f t="shared" si="57"/>
        <v>19650</v>
      </c>
      <c r="H880" s="69">
        <v>38230.400000000001</v>
      </c>
      <c r="I880" s="69">
        <f t="shared" si="58"/>
        <v>191152</v>
      </c>
      <c r="J880" s="68">
        <f t="shared" si="59"/>
        <v>210802</v>
      </c>
      <c r="K880" s="55"/>
    </row>
    <row r="881" spans="1:11" s="48" customFormat="1" ht="25.5" outlineLevel="1" x14ac:dyDescent="0.2">
      <c r="A881" s="145"/>
      <c r="B881" s="145"/>
      <c r="C881" s="107" t="s">
        <v>700</v>
      </c>
      <c r="D881" s="116" t="s">
        <v>190</v>
      </c>
      <c r="E881" s="115">
        <v>2</v>
      </c>
      <c r="F881" s="69">
        <v>1965</v>
      </c>
      <c r="G881" s="69">
        <f t="shared" si="57"/>
        <v>3930</v>
      </c>
      <c r="H881" s="69">
        <v>0</v>
      </c>
      <c r="I881" s="69">
        <f t="shared" si="58"/>
        <v>0</v>
      </c>
      <c r="J881" s="68">
        <f t="shared" si="59"/>
        <v>3930</v>
      </c>
      <c r="K881" s="55"/>
    </row>
    <row r="882" spans="1:11" s="48" customFormat="1" ht="25.5" outlineLevel="1" x14ac:dyDescent="0.2">
      <c r="A882" s="145"/>
      <c r="B882" s="145"/>
      <c r="C882" s="107" t="s">
        <v>699</v>
      </c>
      <c r="D882" s="116" t="s">
        <v>190</v>
      </c>
      <c r="E882" s="115">
        <v>11</v>
      </c>
      <c r="F882" s="69">
        <v>1965</v>
      </c>
      <c r="G882" s="69">
        <f t="shared" si="57"/>
        <v>21615</v>
      </c>
      <c r="H882" s="69">
        <v>902.2</v>
      </c>
      <c r="I882" s="69">
        <f t="shared" si="58"/>
        <v>9924.2000000000007</v>
      </c>
      <c r="J882" s="68">
        <f t="shared" si="59"/>
        <v>31539.200000000001</v>
      </c>
      <c r="K882" s="55"/>
    </row>
    <row r="883" spans="1:11" s="48" customFormat="1" ht="25.5" outlineLevel="1" x14ac:dyDescent="0.2">
      <c r="A883" s="145"/>
      <c r="B883" s="145"/>
      <c r="C883" s="107" t="s">
        <v>699</v>
      </c>
      <c r="D883" s="116" t="s">
        <v>190</v>
      </c>
      <c r="E883" s="115">
        <v>16</v>
      </c>
      <c r="F883" s="69">
        <v>1965</v>
      </c>
      <c r="G883" s="69">
        <f t="shared" si="57"/>
        <v>31440</v>
      </c>
      <c r="H883" s="69">
        <v>0</v>
      </c>
      <c r="I883" s="69">
        <f t="shared" si="58"/>
        <v>0</v>
      </c>
      <c r="J883" s="68">
        <f t="shared" si="59"/>
        <v>31440</v>
      </c>
      <c r="K883" s="55"/>
    </row>
    <row r="884" spans="1:11" s="48" customFormat="1" ht="25.5" outlineLevel="1" x14ac:dyDescent="0.2">
      <c r="A884" s="145"/>
      <c r="B884" s="145"/>
      <c r="C884" s="107" t="s">
        <v>698</v>
      </c>
      <c r="D884" s="116" t="s">
        <v>190</v>
      </c>
      <c r="E884" s="115">
        <v>4</v>
      </c>
      <c r="F884" s="69">
        <v>3275</v>
      </c>
      <c r="G884" s="69">
        <f t="shared" si="57"/>
        <v>13100</v>
      </c>
      <c r="H884" s="69">
        <v>3539.1460000000002</v>
      </c>
      <c r="I884" s="69">
        <f t="shared" si="58"/>
        <v>14156.584000000001</v>
      </c>
      <c r="J884" s="68">
        <f t="shared" si="59"/>
        <v>27256.584000000003</v>
      </c>
      <c r="K884" s="55"/>
    </row>
    <row r="885" spans="1:11" s="48" customFormat="1" ht="25.5" outlineLevel="1" x14ac:dyDescent="0.2">
      <c r="A885" s="145"/>
      <c r="B885" s="145"/>
      <c r="C885" s="107" t="s">
        <v>698</v>
      </c>
      <c r="D885" s="116" t="s">
        <v>190</v>
      </c>
      <c r="E885" s="115">
        <v>2</v>
      </c>
      <c r="F885" s="69">
        <v>3275</v>
      </c>
      <c r="G885" s="69">
        <f t="shared" si="57"/>
        <v>6550</v>
      </c>
      <c r="H885" s="69">
        <v>0</v>
      </c>
      <c r="I885" s="69">
        <f t="shared" si="58"/>
        <v>0</v>
      </c>
      <c r="J885" s="68">
        <f t="shared" si="59"/>
        <v>6550</v>
      </c>
      <c r="K885" s="55"/>
    </row>
    <row r="886" spans="1:11" s="48" customFormat="1" ht="15.75" outlineLevel="1" x14ac:dyDescent="0.2">
      <c r="A886" s="145"/>
      <c r="B886" s="145"/>
      <c r="C886" s="107" t="s">
        <v>697</v>
      </c>
      <c r="D886" s="116" t="s">
        <v>190</v>
      </c>
      <c r="E886" s="115">
        <v>5</v>
      </c>
      <c r="F886" s="69">
        <v>393</v>
      </c>
      <c r="G886" s="69">
        <f t="shared" si="57"/>
        <v>1965</v>
      </c>
      <c r="H886" s="69">
        <v>2462.2000000000003</v>
      </c>
      <c r="I886" s="69">
        <f t="shared" si="58"/>
        <v>12311.000000000002</v>
      </c>
      <c r="J886" s="68">
        <f t="shared" si="59"/>
        <v>14276.000000000002</v>
      </c>
      <c r="K886" s="55"/>
    </row>
    <row r="887" spans="1:11" s="48" customFormat="1" ht="15.75" outlineLevel="1" x14ac:dyDescent="0.2">
      <c r="A887" s="145"/>
      <c r="B887" s="145"/>
      <c r="C887" s="107" t="s">
        <v>696</v>
      </c>
      <c r="D887" s="116" t="s">
        <v>190</v>
      </c>
      <c r="E887" s="115">
        <v>1</v>
      </c>
      <c r="F887" s="69">
        <v>393</v>
      </c>
      <c r="G887" s="69">
        <f t="shared" si="57"/>
        <v>393</v>
      </c>
      <c r="H887" s="69">
        <v>2433.6</v>
      </c>
      <c r="I887" s="69">
        <f t="shared" si="58"/>
        <v>2433.6</v>
      </c>
      <c r="J887" s="68">
        <f t="shared" si="59"/>
        <v>2826.6</v>
      </c>
      <c r="K887" s="55"/>
    </row>
    <row r="888" spans="1:11" s="48" customFormat="1" ht="25.5" outlineLevel="1" x14ac:dyDescent="0.2">
      <c r="A888" s="145"/>
      <c r="B888" s="145"/>
      <c r="C888" s="107" t="s">
        <v>695</v>
      </c>
      <c r="D888" s="116" t="s">
        <v>190</v>
      </c>
      <c r="E888" s="115">
        <v>202</v>
      </c>
      <c r="F888" s="69">
        <v>623</v>
      </c>
      <c r="G888" s="69">
        <f t="shared" si="57"/>
        <v>125846</v>
      </c>
      <c r="H888" s="69">
        <v>281</v>
      </c>
      <c r="I888" s="69">
        <f t="shared" si="58"/>
        <v>56762</v>
      </c>
      <c r="J888" s="68">
        <f t="shared" si="59"/>
        <v>182608</v>
      </c>
      <c r="K888" s="55"/>
    </row>
    <row r="889" spans="1:11" s="48" customFormat="1" ht="15.75" outlineLevel="1" x14ac:dyDescent="0.2">
      <c r="A889" s="145"/>
      <c r="B889" s="145"/>
      <c r="C889" s="107" t="s">
        <v>694</v>
      </c>
      <c r="D889" s="116" t="s">
        <v>190</v>
      </c>
      <c r="E889" s="115">
        <v>3</v>
      </c>
      <c r="F889" s="69">
        <v>393</v>
      </c>
      <c r="G889" s="69">
        <f t="shared" si="57"/>
        <v>1179</v>
      </c>
      <c r="H889" s="69">
        <v>7013.5</v>
      </c>
      <c r="I889" s="69">
        <f t="shared" si="58"/>
        <v>21040.5</v>
      </c>
      <c r="J889" s="68">
        <f t="shared" si="59"/>
        <v>22219.5</v>
      </c>
      <c r="K889" s="55"/>
    </row>
    <row r="890" spans="1:11" s="48" customFormat="1" ht="15.75" outlineLevel="1" x14ac:dyDescent="0.2">
      <c r="A890" s="145"/>
      <c r="B890" s="145"/>
      <c r="C890" s="107" t="s">
        <v>693</v>
      </c>
      <c r="D890" s="116" t="s">
        <v>190</v>
      </c>
      <c r="E890" s="115">
        <v>5</v>
      </c>
      <c r="F890" s="69">
        <v>262</v>
      </c>
      <c r="G890" s="69">
        <f t="shared" si="57"/>
        <v>1310</v>
      </c>
      <c r="H890" s="69">
        <v>153.4</v>
      </c>
      <c r="I890" s="69">
        <f t="shared" si="58"/>
        <v>767</v>
      </c>
      <c r="J890" s="68">
        <f t="shared" si="59"/>
        <v>2077</v>
      </c>
      <c r="K890" s="55"/>
    </row>
    <row r="891" spans="1:11" s="48" customFormat="1" ht="25.5" outlineLevel="1" x14ac:dyDescent="0.2">
      <c r="A891" s="145"/>
      <c r="B891" s="145"/>
      <c r="C891" s="107" t="s">
        <v>692</v>
      </c>
      <c r="D891" s="116" t="s">
        <v>190</v>
      </c>
      <c r="E891" s="115">
        <v>5</v>
      </c>
      <c r="F891" s="69">
        <v>131</v>
      </c>
      <c r="G891" s="69">
        <f t="shared" si="57"/>
        <v>655</v>
      </c>
      <c r="H891" s="69">
        <v>273</v>
      </c>
      <c r="I891" s="69">
        <f t="shared" si="58"/>
        <v>1365</v>
      </c>
      <c r="J891" s="68">
        <f t="shared" si="59"/>
        <v>2020</v>
      </c>
      <c r="K891" s="55"/>
    </row>
    <row r="892" spans="1:11" s="48" customFormat="1" ht="15.75" outlineLevel="1" x14ac:dyDescent="0.2">
      <c r="A892" s="145"/>
      <c r="B892" s="145"/>
      <c r="C892" s="107" t="s">
        <v>691</v>
      </c>
      <c r="D892" s="116" t="s">
        <v>190</v>
      </c>
      <c r="E892" s="115">
        <v>6</v>
      </c>
      <c r="F892" s="69">
        <v>393</v>
      </c>
      <c r="G892" s="69">
        <f t="shared" si="57"/>
        <v>2358</v>
      </c>
      <c r="H892" s="69">
        <v>365.11800000000005</v>
      </c>
      <c r="I892" s="69">
        <f t="shared" si="58"/>
        <v>2190.7080000000005</v>
      </c>
      <c r="J892" s="68">
        <f t="shared" si="59"/>
        <v>4548.7080000000005</v>
      </c>
      <c r="K892" s="55"/>
    </row>
    <row r="893" spans="1:11" s="48" customFormat="1" ht="25.5" outlineLevel="1" x14ac:dyDescent="0.2">
      <c r="A893" s="145"/>
      <c r="B893" s="145"/>
      <c r="C893" s="107" t="s">
        <v>690</v>
      </c>
      <c r="D893" s="116" t="s">
        <v>190</v>
      </c>
      <c r="E893" s="115">
        <v>5</v>
      </c>
      <c r="F893" s="69">
        <v>1572</v>
      </c>
      <c r="G893" s="69">
        <f t="shared" si="57"/>
        <v>7860</v>
      </c>
      <c r="H893" s="69">
        <v>0</v>
      </c>
      <c r="I893" s="69">
        <f t="shared" si="58"/>
        <v>0</v>
      </c>
      <c r="J893" s="68">
        <f t="shared" si="59"/>
        <v>7860</v>
      </c>
      <c r="K893" s="55"/>
    </row>
    <row r="894" spans="1:11" s="48" customFormat="1" ht="15.75" outlineLevel="1" x14ac:dyDescent="0.2">
      <c r="A894" s="145"/>
      <c r="B894" s="145"/>
      <c r="C894" s="107" t="s">
        <v>689</v>
      </c>
      <c r="D894" s="89" t="s">
        <v>190</v>
      </c>
      <c r="E894" s="69">
        <v>8</v>
      </c>
      <c r="F894" s="69">
        <v>65.5</v>
      </c>
      <c r="G894" s="69">
        <f t="shared" si="57"/>
        <v>524</v>
      </c>
      <c r="H894" s="69">
        <v>557.70000000000005</v>
      </c>
      <c r="I894" s="69">
        <f t="shared" si="58"/>
        <v>4461.6000000000004</v>
      </c>
      <c r="J894" s="68">
        <f t="shared" si="59"/>
        <v>4985.6000000000004</v>
      </c>
      <c r="K894" s="55"/>
    </row>
    <row r="895" spans="1:11" s="48" customFormat="1" ht="25.5" outlineLevel="1" x14ac:dyDescent="0.2">
      <c r="A895" s="145"/>
      <c r="B895" s="145"/>
      <c r="C895" s="107" t="s">
        <v>688</v>
      </c>
      <c r="D895" s="116" t="s">
        <v>190</v>
      </c>
      <c r="E895" s="115">
        <v>57</v>
      </c>
      <c r="F895" s="69">
        <v>65.5</v>
      </c>
      <c r="G895" s="69">
        <f t="shared" si="57"/>
        <v>3733.5</v>
      </c>
      <c r="H895" s="69">
        <v>370.5</v>
      </c>
      <c r="I895" s="69">
        <f t="shared" si="58"/>
        <v>21118.5</v>
      </c>
      <c r="J895" s="68">
        <f t="shared" si="59"/>
        <v>24852</v>
      </c>
      <c r="K895" s="55"/>
    </row>
    <row r="896" spans="1:11" s="48" customFormat="1" ht="25.5" outlineLevel="1" x14ac:dyDescent="0.2">
      <c r="A896" s="145"/>
      <c r="B896" s="145"/>
      <c r="C896" s="107" t="s">
        <v>687</v>
      </c>
      <c r="D896" s="116" t="s">
        <v>190</v>
      </c>
      <c r="E896" s="115">
        <v>163</v>
      </c>
      <c r="F896" s="69">
        <v>65.5</v>
      </c>
      <c r="G896" s="69">
        <f t="shared" si="57"/>
        <v>10676.5</v>
      </c>
      <c r="H896" s="69">
        <v>767</v>
      </c>
      <c r="I896" s="69">
        <f t="shared" si="58"/>
        <v>125021</v>
      </c>
      <c r="J896" s="68">
        <f t="shared" si="59"/>
        <v>135697.5</v>
      </c>
      <c r="K896" s="55"/>
    </row>
    <row r="897" spans="1:11" s="48" customFormat="1" ht="15.75" outlineLevel="1" x14ac:dyDescent="0.2">
      <c r="A897" s="145"/>
      <c r="B897" s="145"/>
      <c r="C897" s="107" t="s">
        <v>686</v>
      </c>
      <c r="D897" s="116" t="s">
        <v>190</v>
      </c>
      <c r="E897" s="115">
        <v>2</v>
      </c>
      <c r="F897" s="69">
        <v>65.5</v>
      </c>
      <c r="G897" s="69">
        <f t="shared" si="57"/>
        <v>131</v>
      </c>
      <c r="H897" s="69">
        <v>557.70000000000005</v>
      </c>
      <c r="I897" s="69">
        <f t="shared" si="58"/>
        <v>1115.4000000000001</v>
      </c>
      <c r="J897" s="68">
        <f t="shared" si="59"/>
        <v>1246.4000000000001</v>
      </c>
      <c r="K897" s="55"/>
    </row>
    <row r="898" spans="1:11" s="48" customFormat="1" ht="15.75" outlineLevel="1" x14ac:dyDescent="0.2">
      <c r="A898" s="145"/>
      <c r="B898" s="145"/>
      <c r="C898" s="107" t="s">
        <v>685</v>
      </c>
      <c r="D898" s="116" t="s">
        <v>179</v>
      </c>
      <c r="E898" s="115">
        <v>96</v>
      </c>
      <c r="F898" s="69">
        <v>393</v>
      </c>
      <c r="G898" s="69">
        <f t="shared" si="57"/>
        <v>37728</v>
      </c>
      <c r="H898" s="69">
        <v>600.6</v>
      </c>
      <c r="I898" s="69">
        <f t="shared" si="58"/>
        <v>57657.600000000006</v>
      </c>
      <c r="J898" s="68">
        <f t="shared" si="59"/>
        <v>95385.600000000006</v>
      </c>
      <c r="K898" s="55"/>
    </row>
    <row r="899" spans="1:11" s="48" customFormat="1" ht="15.75" outlineLevel="1" x14ac:dyDescent="0.2">
      <c r="A899" s="145"/>
      <c r="B899" s="145"/>
      <c r="C899" s="107" t="s">
        <v>684</v>
      </c>
      <c r="D899" s="116" t="s">
        <v>179</v>
      </c>
      <c r="E899" s="57">
        <v>96</v>
      </c>
      <c r="F899" s="69">
        <v>262</v>
      </c>
      <c r="G899" s="69">
        <f t="shared" ref="G899:G924" si="60">F899*E899</f>
        <v>25152</v>
      </c>
      <c r="H899" s="69">
        <v>143</v>
      </c>
      <c r="I899" s="69">
        <f t="shared" ref="I899:I924" si="61">H899*E899</f>
        <v>13728</v>
      </c>
      <c r="J899" s="68">
        <f t="shared" ref="J899:J924" si="62">G899+I899</f>
        <v>38880</v>
      </c>
      <c r="K899" s="55"/>
    </row>
    <row r="900" spans="1:11" s="48" customFormat="1" ht="25.5" outlineLevel="1" x14ac:dyDescent="0.2">
      <c r="A900" s="145"/>
      <c r="B900" s="145"/>
      <c r="C900" s="107" t="s">
        <v>683</v>
      </c>
      <c r="D900" s="116" t="s">
        <v>190</v>
      </c>
      <c r="E900" s="115">
        <v>12</v>
      </c>
      <c r="F900" s="69">
        <v>65.5</v>
      </c>
      <c r="G900" s="69">
        <f t="shared" si="60"/>
        <v>786</v>
      </c>
      <c r="H900" s="69">
        <v>806</v>
      </c>
      <c r="I900" s="69">
        <f t="shared" si="61"/>
        <v>9672</v>
      </c>
      <c r="J900" s="68">
        <f t="shared" si="62"/>
        <v>10458</v>
      </c>
      <c r="K900" s="55"/>
    </row>
    <row r="901" spans="1:11" s="48" customFormat="1" ht="15.75" outlineLevel="1" x14ac:dyDescent="0.2">
      <c r="A901" s="145"/>
      <c r="B901" s="145"/>
      <c r="C901" s="107" t="s">
        <v>682</v>
      </c>
      <c r="D901" s="116" t="s">
        <v>190</v>
      </c>
      <c r="E901" s="115">
        <v>5</v>
      </c>
      <c r="F901" s="69">
        <v>65.5</v>
      </c>
      <c r="G901" s="69">
        <f t="shared" si="60"/>
        <v>327.5</v>
      </c>
      <c r="H901" s="69">
        <v>860.6</v>
      </c>
      <c r="I901" s="69">
        <f t="shared" si="61"/>
        <v>4303</v>
      </c>
      <c r="J901" s="68">
        <f t="shared" si="62"/>
        <v>4630.5</v>
      </c>
      <c r="K901" s="55"/>
    </row>
    <row r="902" spans="1:11" s="48" customFormat="1" ht="15.75" outlineLevel="1" x14ac:dyDescent="0.2">
      <c r="A902" s="145"/>
      <c r="B902" s="145"/>
      <c r="C902" s="107" t="s">
        <v>681</v>
      </c>
      <c r="D902" s="116" t="s">
        <v>190</v>
      </c>
      <c r="E902" s="115">
        <v>120</v>
      </c>
      <c r="F902" s="69">
        <v>131</v>
      </c>
      <c r="G902" s="69">
        <f t="shared" si="60"/>
        <v>15720</v>
      </c>
      <c r="H902" s="69">
        <v>140.4</v>
      </c>
      <c r="I902" s="69">
        <f t="shared" si="61"/>
        <v>16848</v>
      </c>
      <c r="J902" s="68">
        <f t="shared" si="62"/>
        <v>32568</v>
      </c>
      <c r="K902" s="55"/>
    </row>
    <row r="903" spans="1:11" s="48" customFormat="1" ht="15.75" outlineLevel="1" x14ac:dyDescent="0.2">
      <c r="A903" s="145"/>
      <c r="B903" s="145"/>
      <c r="C903" s="107" t="s">
        <v>680</v>
      </c>
      <c r="D903" s="116" t="s">
        <v>190</v>
      </c>
      <c r="E903" s="115">
        <v>20</v>
      </c>
      <c r="F903" s="69">
        <v>32.75</v>
      </c>
      <c r="G903" s="69">
        <f t="shared" si="60"/>
        <v>655</v>
      </c>
      <c r="H903" s="69">
        <v>59.800000000000004</v>
      </c>
      <c r="I903" s="69">
        <f t="shared" si="61"/>
        <v>1196</v>
      </c>
      <c r="J903" s="68">
        <f t="shared" si="62"/>
        <v>1851</v>
      </c>
      <c r="K903" s="55"/>
    </row>
    <row r="904" spans="1:11" s="48" customFormat="1" ht="15.75" outlineLevel="1" x14ac:dyDescent="0.2">
      <c r="A904" s="145"/>
      <c r="B904" s="145"/>
      <c r="C904" s="107" t="s">
        <v>679</v>
      </c>
      <c r="D904" s="116" t="s">
        <v>190</v>
      </c>
      <c r="E904" s="115">
        <v>20</v>
      </c>
      <c r="F904" s="69">
        <v>32.75</v>
      </c>
      <c r="G904" s="69">
        <f t="shared" si="60"/>
        <v>655</v>
      </c>
      <c r="H904" s="69">
        <v>122.2</v>
      </c>
      <c r="I904" s="69">
        <f t="shared" si="61"/>
        <v>2444</v>
      </c>
      <c r="J904" s="68">
        <f t="shared" si="62"/>
        <v>3099</v>
      </c>
      <c r="K904" s="55"/>
    </row>
    <row r="905" spans="1:11" s="48" customFormat="1" ht="15.75" outlineLevel="1" x14ac:dyDescent="0.2">
      <c r="A905" s="145"/>
      <c r="B905" s="145"/>
      <c r="C905" s="107" t="s">
        <v>678</v>
      </c>
      <c r="D905" s="116" t="s">
        <v>190</v>
      </c>
      <c r="E905" s="115">
        <v>4</v>
      </c>
      <c r="F905" s="69">
        <v>65.5</v>
      </c>
      <c r="G905" s="69">
        <f t="shared" si="60"/>
        <v>262</v>
      </c>
      <c r="H905" s="69">
        <v>440.7</v>
      </c>
      <c r="I905" s="69">
        <f t="shared" si="61"/>
        <v>1762.8</v>
      </c>
      <c r="J905" s="68">
        <f t="shared" si="62"/>
        <v>2024.8</v>
      </c>
      <c r="K905" s="55"/>
    </row>
    <row r="906" spans="1:11" s="48" customFormat="1" ht="25.5" outlineLevel="1" x14ac:dyDescent="0.2">
      <c r="A906" s="145"/>
      <c r="B906" s="145"/>
      <c r="C906" s="107" t="s">
        <v>677</v>
      </c>
      <c r="D906" s="116" t="s">
        <v>190</v>
      </c>
      <c r="E906" s="115">
        <v>8</v>
      </c>
      <c r="F906" s="69">
        <v>32.75</v>
      </c>
      <c r="G906" s="69">
        <f t="shared" si="60"/>
        <v>262</v>
      </c>
      <c r="H906" s="69">
        <v>205.4</v>
      </c>
      <c r="I906" s="69">
        <f t="shared" si="61"/>
        <v>1643.2</v>
      </c>
      <c r="J906" s="68">
        <f t="shared" si="62"/>
        <v>1905.2</v>
      </c>
      <c r="K906" s="55"/>
    </row>
    <row r="907" spans="1:11" s="48" customFormat="1" ht="15.75" outlineLevel="1" x14ac:dyDescent="0.2">
      <c r="A907" s="145"/>
      <c r="B907" s="145"/>
      <c r="C907" s="107" t="s">
        <v>676</v>
      </c>
      <c r="D907" s="116" t="s">
        <v>190</v>
      </c>
      <c r="E907" s="115">
        <v>100</v>
      </c>
      <c r="F907" s="69">
        <v>13.100000000000001</v>
      </c>
      <c r="G907" s="69">
        <f t="shared" si="60"/>
        <v>1310.0000000000002</v>
      </c>
      <c r="H907" s="69">
        <v>17.940000000000001</v>
      </c>
      <c r="I907" s="69">
        <f t="shared" si="61"/>
        <v>1794.0000000000002</v>
      </c>
      <c r="J907" s="68">
        <f t="shared" si="62"/>
        <v>3104.0000000000005</v>
      </c>
      <c r="K907" s="55"/>
    </row>
    <row r="908" spans="1:11" s="48" customFormat="1" ht="15.75" outlineLevel="1" x14ac:dyDescent="0.2">
      <c r="A908" s="145"/>
      <c r="B908" s="145"/>
      <c r="C908" s="107" t="s">
        <v>675</v>
      </c>
      <c r="D908" s="116" t="s">
        <v>179</v>
      </c>
      <c r="E908" s="115">
        <v>324</v>
      </c>
      <c r="F908" s="69">
        <v>497.8</v>
      </c>
      <c r="G908" s="69">
        <f t="shared" si="60"/>
        <v>161287.20000000001</v>
      </c>
      <c r="H908" s="69">
        <v>1094.6000000000001</v>
      </c>
      <c r="I908" s="69">
        <f t="shared" si="61"/>
        <v>354650.4</v>
      </c>
      <c r="J908" s="68">
        <f t="shared" si="62"/>
        <v>515937.60000000003</v>
      </c>
      <c r="K908" s="55"/>
    </row>
    <row r="909" spans="1:11" s="48" customFormat="1" ht="15.75" outlineLevel="1" x14ac:dyDescent="0.2">
      <c r="A909" s="145"/>
      <c r="B909" s="145"/>
      <c r="C909" s="107" t="s">
        <v>674</v>
      </c>
      <c r="D909" s="116" t="s">
        <v>179</v>
      </c>
      <c r="E909" s="115">
        <v>648</v>
      </c>
      <c r="F909" s="69">
        <v>497.8</v>
      </c>
      <c r="G909" s="69">
        <f t="shared" si="60"/>
        <v>322574.40000000002</v>
      </c>
      <c r="H909" s="69">
        <v>587.75599999999997</v>
      </c>
      <c r="I909" s="69">
        <f t="shared" si="61"/>
        <v>380865.88799999998</v>
      </c>
      <c r="J909" s="68">
        <f t="shared" si="62"/>
        <v>703440.28799999994</v>
      </c>
      <c r="K909" s="55"/>
    </row>
    <row r="910" spans="1:11" s="48" customFormat="1" ht="15.75" outlineLevel="1" x14ac:dyDescent="0.2">
      <c r="A910" s="145"/>
      <c r="B910" s="145"/>
      <c r="C910" s="107" t="s">
        <v>673</v>
      </c>
      <c r="D910" s="116" t="s">
        <v>179</v>
      </c>
      <c r="E910" s="115">
        <v>24</v>
      </c>
      <c r="F910" s="69">
        <v>131</v>
      </c>
      <c r="G910" s="69">
        <f t="shared" si="60"/>
        <v>3144</v>
      </c>
      <c r="H910" s="69">
        <v>367.64000000000004</v>
      </c>
      <c r="I910" s="69">
        <f t="shared" si="61"/>
        <v>8823.36</v>
      </c>
      <c r="J910" s="68">
        <f t="shared" si="62"/>
        <v>11967.36</v>
      </c>
      <c r="K910" s="55"/>
    </row>
    <row r="911" spans="1:11" s="48" customFormat="1" ht="25.5" outlineLevel="1" x14ac:dyDescent="0.2">
      <c r="A911" s="145"/>
      <c r="B911" s="145"/>
      <c r="C911" s="107" t="s">
        <v>672</v>
      </c>
      <c r="D911" s="116" t="s">
        <v>179</v>
      </c>
      <c r="E911" s="115">
        <v>32</v>
      </c>
      <c r="F911" s="69">
        <v>196.5</v>
      </c>
      <c r="G911" s="69">
        <f t="shared" si="60"/>
        <v>6288</v>
      </c>
      <c r="H911" s="69">
        <v>271.98599999999999</v>
      </c>
      <c r="I911" s="69">
        <f t="shared" si="61"/>
        <v>8703.5519999999997</v>
      </c>
      <c r="J911" s="68">
        <f t="shared" si="62"/>
        <v>14991.552</v>
      </c>
      <c r="K911" s="55"/>
    </row>
    <row r="912" spans="1:11" s="48" customFormat="1" ht="15.75" outlineLevel="1" x14ac:dyDescent="0.2">
      <c r="A912" s="145"/>
      <c r="B912" s="145"/>
      <c r="C912" s="107" t="s">
        <v>671</v>
      </c>
      <c r="D912" s="116" t="s">
        <v>190</v>
      </c>
      <c r="E912" s="115">
        <v>5</v>
      </c>
      <c r="F912" s="69">
        <v>1572</v>
      </c>
      <c r="G912" s="69">
        <f t="shared" si="60"/>
        <v>7860</v>
      </c>
      <c r="H912" s="69">
        <v>3572.4</v>
      </c>
      <c r="I912" s="69">
        <f t="shared" si="61"/>
        <v>17862</v>
      </c>
      <c r="J912" s="68">
        <f t="shared" si="62"/>
        <v>25722</v>
      </c>
      <c r="K912" s="55"/>
    </row>
    <row r="913" spans="1:11" s="48" customFormat="1" ht="25.5" outlineLevel="1" x14ac:dyDescent="0.2">
      <c r="A913" s="145"/>
      <c r="B913" s="145"/>
      <c r="C913" s="107" t="s">
        <v>670</v>
      </c>
      <c r="D913" s="116" t="s">
        <v>190</v>
      </c>
      <c r="E913" s="115">
        <v>3</v>
      </c>
      <c r="F913" s="69">
        <v>1572</v>
      </c>
      <c r="G913" s="69">
        <f t="shared" si="60"/>
        <v>4716</v>
      </c>
      <c r="H913" s="69">
        <v>2107.04</v>
      </c>
      <c r="I913" s="69">
        <f t="shared" si="61"/>
        <v>6321.12</v>
      </c>
      <c r="J913" s="68">
        <f t="shared" si="62"/>
        <v>11037.119999999999</v>
      </c>
      <c r="K913" s="55"/>
    </row>
    <row r="914" spans="1:11" s="48" customFormat="1" ht="15.75" outlineLevel="1" x14ac:dyDescent="0.2">
      <c r="A914" s="145"/>
      <c r="B914" s="145"/>
      <c r="C914" s="107" t="s">
        <v>669</v>
      </c>
      <c r="D914" s="116" t="s">
        <v>190</v>
      </c>
      <c r="E914" s="115">
        <v>7</v>
      </c>
      <c r="F914" s="69">
        <v>1572</v>
      </c>
      <c r="G914" s="69">
        <f t="shared" si="60"/>
        <v>11004</v>
      </c>
      <c r="H914" s="69">
        <v>4797</v>
      </c>
      <c r="I914" s="69">
        <f t="shared" si="61"/>
        <v>33579</v>
      </c>
      <c r="J914" s="68">
        <f t="shared" si="62"/>
        <v>44583</v>
      </c>
      <c r="K914" s="55"/>
    </row>
    <row r="915" spans="1:11" s="48" customFormat="1" ht="15.75" outlineLevel="1" x14ac:dyDescent="0.2">
      <c r="A915" s="145"/>
      <c r="B915" s="145"/>
      <c r="C915" s="107" t="s">
        <v>668</v>
      </c>
      <c r="D915" s="116" t="s">
        <v>190</v>
      </c>
      <c r="E915" s="115">
        <v>120</v>
      </c>
      <c r="F915" s="69">
        <v>393</v>
      </c>
      <c r="G915" s="69">
        <f t="shared" si="60"/>
        <v>47160</v>
      </c>
      <c r="H915" s="69">
        <v>1042.6000000000001</v>
      </c>
      <c r="I915" s="69">
        <f t="shared" si="61"/>
        <v>125112.00000000001</v>
      </c>
      <c r="J915" s="68">
        <f t="shared" si="62"/>
        <v>172272</v>
      </c>
      <c r="K915" s="55"/>
    </row>
    <row r="916" spans="1:11" s="48" customFormat="1" ht="15.75" outlineLevel="1" x14ac:dyDescent="0.2">
      <c r="A916" s="145"/>
      <c r="B916" s="145"/>
      <c r="C916" s="107" t="s">
        <v>667</v>
      </c>
      <c r="D916" s="116" t="s">
        <v>190</v>
      </c>
      <c r="E916" s="115">
        <v>600</v>
      </c>
      <c r="F916" s="69">
        <v>393</v>
      </c>
      <c r="G916" s="69">
        <f t="shared" si="60"/>
        <v>235800</v>
      </c>
      <c r="H916" s="69">
        <v>161.20000000000002</v>
      </c>
      <c r="I916" s="69">
        <f t="shared" si="61"/>
        <v>96720.000000000015</v>
      </c>
      <c r="J916" s="68">
        <f t="shared" si="62"/>
        <v>332520</v>
      </c>
      <c r="K916" s="55"/>
    </row>
    <row r="917" spans="1:11" s="48" customFormat="1" ht="15.75" outlineLevel="1" x14ac:dyDescent="0.2">
      <c r="A917" s="145"/>
      <c r="B917" s="145"/>
      <c r="C917" s="107" t="s">
        <v>666</v>
      </c>
      <c r="D917" s="116" t="s">
        <v>190</v>
      </c>
      <c r="E917" s="115">
        <v>600</v>
      </c>
      <c r="F917" s="69">
        <v>32.75</v>
      </c>
      <c r="G917" s="69">
        <f t="shared" si="60"/>
        <v>19650</v>
      </c>
      <c r="H917" s="69">
        <v>107.926</v>
      </c>
      <c r="I917" s="69">
        <f t="shared" si="61"/>
        <v>64755.6</v>
      </c>
      <c r="J917" s="68">
        <f t="shared" si="62"/>
        <v>84405.6</v>
      </c>
      <c r="K917" s="55"/>
    </row>
    <row r="918" spans="1:11" s="48" customFormat="1" ht="15.75" outlineLevel="1" x14ac:dyDescent="0.2">
      <c r="A918" s="145"/>
      <c r="B918" s="145"/>
      <c r="C918" s="107" t="s">
        <v>665</v>
      </c>
      <c r="D918" s="116" t="s">
        <v>190</v>
      </c>
      <c r="E918" s="115">
        <v>50</v>
      </c>
      <c r="F918" s="69">
        <v>19.650000000000002</v>
      </c>
      <c r="G918" s="69">
        <f t="shared" si="60"/>
        <v>982.50000000000011</v>
      </c>
      <c r="H918" s="69">
        <v>8.8660000000000014</v>
      </c>
      <c r="I918" s="69">
        <f t="shared" si="61"/>
        <v>443.30000000000007</v>
      </c>
      <c r="J918" s="68">
        <f t="shared" si="62"/>
        <v>1425.8000000000002</v>
      </c>
      <c r="K918" s="55"/>
    </row>
    <row r="919" spans="1:11" s="48" customFormat="1" ht="25.5" outlineLevel="1" x14ac:dyDescent="0.2">
      <c r="A919" s="145"/>
      <c r="B919" s="145"/>
      <c r="C919" s="107" t="s">
        <v>664</v>
      </c>
      <c r="D919" s="116" t="s">
        <v>179</v>
      </c>
      <c r="E919" s="115">
        <v>1660</v>
      </c>
      <c r="F919" s="69">
        <v>220.08</v>
      </c>
      <c r="G919" s="69">
        <f t="shared" si="60"/>
        <v>365332.80000000005</v>
      </c>
      <c r="H919" s="69">
        <v>106.60000000000001</v>
      </c>
      <c r="I919" s="69">
        <f t="shared" si="61"/>
        <v>176956</v>
      </c>
      <c r="J919" s="68">
        <f t="shared" si="62"/>
        <v>542288.80000000005</v>
      </c>
      <c r="K919" s="55"/>
    </row>
    <row r="920" spans="1:11" s="48" customFormat="1" ht="25.5" outlineLevel="1" x14ac:dyDescent="0.2">
      <c r="A920" s="145"/>
      <c r="B920" s="145"/>
      <c r="C920" s="107" t="s">
        <v>663</v>
      </c>
      <c r="D920" s="116" t="s">
        <v>179</v>
      </c>
      <c r="E920" s="115">
        <v>11952</v>
      </c>
      <c r="F920" s="69">
        <v>146.72</v>
      </c>
      <c r="G920" s="69">
        <f t="shared" si="60"/>
        <v>1753597.44</v>
      </c>
      <c r="H920" s="69">
        <v>94.38</v>
      </c>
      <c r="I920" s="69">
        <f t="shared" si="61"/>
        <v>1128029.76</v>
      </c>
      <c r="J920" s="68">
        <f t="shared" si="62"/>
        <v>2881627.2</v>
      </c>
      <c r="K920" s="55"/>
    </row>
    <row r="921" spans="1:11" s="48" customFormat="1" ht="25.5" outlineLevel="1" x14ac:dyDescent="0.2">
      <c r="A921" s="145"/>
      <c r="B921" s="145"/>
      <c r="C921" s="107" t="s">
        <v>649</v>
      </c>
      <c r="D921" s="116" t="s">
        <v>179</v>
      </c>
      <c r="E921" s="115">
        <v>150</v>
      </c>
      <c r="F921" s="69">
        <v>45.85</v>
      </c>
      <c r="G921" s="69">
        <f t="shared" si="60"/>
        <v>6877.5</v>
      </c>
      <c r="H921" s="69">
        <v>125.84</v>
      </c>
      <c r="I921" s="69">
        <f t="shared" si="61"/>
        <v>18876</v>
      </c>
      <c r="J921" s="68">
        <f t="shared" si="62"/>
        <v>25753.5</v>
      </c>
      <c r="K921" s="55"/>
    </row>
    <row r="922" spans="1:11" s="48" customFormat="1" ht="15.75" outlineLevel="1" x14ac:dyDescent="0.2">
      <c r="A922" s="145"/>
      <c r="B922" s="145"/>
      <c r="C922" s="107" t="s">
        <v>648</v>
      </c>
      <c r="D922" s="116" t="s">
        <v>190</v>
      </c>
      <c r="E922" s="115">
        <v>100</v>
      </c>
      <c r="F922" s="69">
        <v>13.100000000000001</v>
      </c>
      <c r="G922" s="69">
        <f t="shared" si="60"/>
        <v>1310.0000000000002</v>
      </c>
      <c r="H922" s="69">
        <v>31.72</v>
      </c>
      <c r="I922" s="69">
        <f t="shared" si="61"/>
        <v>3172</v>
      </c>
      <c r="J922" s="68">
        <f t="shared" si="62"/>
        <v>4482</v>
      </c>
      <c r="K922" s="55"/>
    </row>
    <row r="923" spans="1:11" s="48" customFormat="1" ht="15.75" outlineLevel="1" x14ac:dyDescent="0.2">
      <c r="A923" s="145"/>
      <c r="B923" s="145"/>
      <c r="C923" s="107" t="s">
        <v>273</v>
      </c>
      <c r="D923" s="116" t="s">
        <v>215</v>
      </c>
      <c r="E923" s="115">
        <v>1</v>
      </c>
      <c r="F923" s="69">
        <v>0</v>
      </c>
      <c r="G923" s="69">
        <f t="shared" si="60"/>
        <v>0</v>
      </c>
      <c r="H923" s="69">
        <v>23400</v>
      </c>
      <c r="I923" s="69">
        <f t="shared" si="61"/>
        <v>23400</v>
      </c>
      <c r="J923" s="68">
        <f t="shared" si="62"/>
        <v>23400</v>
      </c>
      <c r="K923" s="55"/>
    </row>
    <row r="924" spans="1:11" s="48" customFormat="1" ht="15.75" outlineLevel="1" x14ac:dyDescent="0.2">
      <c r="A924" s="145"/>
      <c r="B924" s="145"/>
      <c r="C924" s="107" t="s">
        <v>272</v>
      </c>
      <c r="D924" s="116" t="s">
        <v>215</v>
      </c>
      <c r="E924" s="115">
        <v>1</v>
      </c>
      <c r="F924" s="69">
        <v>113184</v>
      </c>
      <c r="G924" s="69">
        <f t="shared" si="60"/>
        <v>113184</v>
      </c>
      <c r="H924" s="69">
        <v>0</v>
      </c>
      <c r="I924" s="69">
        <f t="shared" si="61"/>
        <v>0</v>
      </c>
      <c r="J924" s="68">
        <f t="shared" si="62"/>
        <v>113184</v>
      </c>
      <c r="K924" s="55"/>
    </row>
    <row r="925" spans="1:11" s="48" customFormat="1" ht="15.75" hidden="1" x14ac:dyDescent="0.2">
      <c r="A925" s="54" t="s">
        <v>662</v>
      </c>
      <c r="B925" s="71" t="s">
        <v>285</v>
      </c>
      <c r="C925" s="70" t="s">
        <v>661</v>
      </c>
      <c r="D925" s="89"/>
      <c r="E925" s="69"/>
      <c r="F925" s="69"/>
      <c r="G925" s="69">
        <f>SUM(G926:G940)</f>
        <v>649932.9</v>
      </c>
      <c r="H925" s="69"/>
      <c r="I925" s="69">
        <f>SUM(I926:I940)</f>
        <v>2135422.9</v>
      </c>
      <c r="J925" s="68">
        <f>SUM(J926:J940)</f>
        <v>2785355.8000000003</v>
      </c>
      <c r="K925" s="55" t="s">
        <v>283</v>
      </c>
    </row>
    <row r="926" spans="1:11" s="48" customFormat="1" ht="25.5" outlineLevel="1" x14ac:dyDescent="0.2">
      <c r="A926" s="54"/>
      <c r="B926" s="145"/>
      <c r="C926" s="107" t="s">
        <v>660</v>
      </c>
      <c r="D926" s="57" t="s">
        <v>190</v>
      </c>
      <c r="E926" s="57">
        <v>10</v>
      </c>
      <c r="F926" s="69">
        <v>6668</v>
      </c>
      <c r="G926" s="69">
        <f t="shared" ref="G926:G938" si="63">F926*E926</f>
        <v>66680</v>
      </c>
      <c r="H926" s="69">
        <v>39380</v>
      </c>
      <c r="I926" s="69">
        <f t="shared" ref="I926:I938" si="64">H926*E926</f>
        <v>393800</v>
      </c>
      <c r="J926" s="68">
        <f t="shared" ref="J926:J938" si="65">I926+G926</f>
        <v>460480</v>
      </c>
      <c r="K926" s="55"/>
    </row>
    <row r="927" spans="1:11" s="48" customFormat="1" ht="25.5" outlineLevel="1" x14ac:dyDescent="0.2">
      <c r="A927" s="54"/>
      <c r="B927" s="145"/>
      <c r="C927" s="107" t="s">
        <v>659</v>
      </c>
      <c r="D927" s="57" t="s">
        <v>190</v>
      </c>
      <c r="E927" s="57">
        <v>24</v>
      </c>
      <c r="F927" s="69">
        <v>5668</v>
      </c>
      <c r="G927" s="69">
        <f t="shared" si="63"/>
        <v>136032</v>
      </c>
      <c r="H927" s="69">
        <v>23220</v>
      </c>
      <c r="I927" s="69">
        <f t="shared" si="64"/>
        <v>557280</v>
      </c>
      <c r="J927" s="68">
        <f t="shared" si="65"/>
        <v>693312</v>
      </c>
      <c r="K927" s="55"/>
    </row>
    <row r="928" spans="1:11" s="48" customFormat="1" ht="15.75" outlineLevel="1" x14ac:dyDescent="0.2">
      <c r="A928" s="54"/>
      <c r="B928" s="145"/>
      <c r="C928" s="107" t="s">
        <v>658</v>
      </c>
      <c r="D928" s="57" t="s">
        <v>190</v>
      </c>
      <c r="E928" s="57">
        <v>1</v>
      </c>
      <c r="F928" s="69">
        <v>1965</v>
      </c>
      <c r="G928" s="69">
        <f t="shared" si="63"/>
        <v>1965</v>
      </c>
      <c r="H928" s="69">
        <v>7007</v>
      </c>
      <c r="I928" s="69">
        <f t="shared" si="64"/>
        <v>7007</v>
      </c>
      <c r="J928" s="68">
        <f t="shared" si="65"/>
        <v>8972</v>
      </c>
      <c r="K928" s="55"/>
    </row>
    <row r="929" spans="1:11" s="48" customFormat="1" ht="15.75" outlineLevel="1" x14ac:dyDescent="0.2">
      <c r="A929" s="54"/>
      <c r="B929" s="145"/>
      <c r="C929" s="107" t="s">
        <v>657</v>
      </c>
      <c r="D929" s="57" t="s">
        <v>190</v>
      </c>
      <c r="E929" s="57">
        <v>34</v>
      </c>
      <c r="F929" s="69">
        <v>655</v>
      </c>
      <c r="G929" s="69">
        <f t="shared" si="63"/>
        <v>22270</v>
      </c>
      <c r="H929" s="69">
        <v>2366</v>
      </c>
      <c r="I929" s="69">
        <f t="shared" si="64"/>
        <v>80444</v>
      </c>
      <c r="J929" s="68">
        <f t="shared" si="65"/>
        <v>102714</v>
      </c>
      <c r="K929" s="55"/>
    </row>
    <row r="930" spans="1:11" s="48" customFormat="1" ht="25.5" outlineLevel="1" x14ac:dyDescent="0.2">
      <c r="A930" s="54"/>
      <c r="B930" s="145"/>
      <c r="C930" s="107" t="s">
        <v>656</v>
      </c>
      <c r="D930" s="57" t="s">
        <v>190</v>
      </c>
      <c r="E930" s="57">
        <v>3</v>
      </c>
      <c r="F930" s="69">
        <v>3144</v>
      </c>
      <c r="G930" s="69">
        <f t="shared" si="63"/>
        <v>9432</v>
      </c>
      <c r="H930" s="69">
        <v>122036.2</v>
      </c>
      <c r="I930" s="69">
        <f t="shared" si="64"/>
        <v>366108.6</v>
      </c>
      <c r="J930" s="68">
        <f t="shared" si="65"/>
        <v>375540.6</v>
      </c>
      <c r="K930" s="55"/>
    </row>
    <row r="931" spans="1:11" s="48" customFormat="1" ht="25.5" outlineLevel="1" x14ac:dyDescent="0.2">
      <c r="A931" s="54"/>
      <c r="B931" s="145"/>
      <c r="C931" s="107" t="s">
        <v>655</v>
      </c>
      <c r="D931" s="57" t="s">
        <v>190</v>
      </c>
      <c r="E931" s="57">
        <v>34</v>
      </c>
      <c r="F931" s="69">
        <v>262</v>
      </c>
      <c r="G931" s="69">
        <f t="shared" si="63"/>
        <v>8908</v>
      </c>
      <c r="H931" s="69">
        <v>13780</v>
      </c>
      <c r="I931" s="69">
        <f t="shared" si="64"/>
        <v>468520</v>
      </c>
      <c r="J931" s="68">
        <f t="shared" si="65"/>
        <v>477428</v>
      </c>
      <c r="K931" s="55"/>
    </row>
    <row r="932" spans="1:11" s="48" customFormat="1" ht="25.5" outlineLevel="1" x14ac:dyDescent="0.2">
      <c r="A932" s="54"/>
      <c r="B932" s="145"/>
      <c r="C932" s="107" t="s">
        <v>654</v>
      </c>
      <c r="D932" s="57" t="s">
        <v>190</v>
      </c>
      <c r="E932" s="57">
        <v>2</v>
      </c>
      <c r="F932" s="69">
        <v>1310</v>
      </c>
      <c r="G932" s="69">
        <f t="shared" si="63"/>
        <v>2620</v>
      </c>
      <c r="H932" s="69">
        <v>4836</v>
      </c>
      <c r="I932" s="69">
        <f t="shared" si="64"/>
        <v>9672</v>
      </c>
      <c r="J932" s="68">
        <f t="shared" si="65"/>
        <v>12292</v>
      </c>
      <c r="K932" s="55"/>
    </row>
    <row r="933" spans="1:11" s="48" customFormat="1" ht="15.75" outlineLevel="1" x14ac:dyDescent="0.2">
      <c r="A933" s="54"/>
      <c r="B933" s="145"/>
      <c r="C933" s="107" t="s">
        <v>653</v>
      </c>
      <c r="D933" s="57" t="s">
        <v>190</v>
      </c>
      <c r="E933" s="57">
        <v>2</v>
      </c>
      <c r="F933" s="69">
        <v>65.5</v>
      </c>
      <c r="G933" s="69">
        <f t="shared" si="63"/>
        <v>131</v>
      </c>
      <c r="H933" s="69">
        <v>470.6</v>
      </c>
      <c r="I933" s="69">
        <f t="shared" si="64"/>
        <v>941.2</v>
      </c>
      <c r="J933" s="68">
        <f t="shared" si="65"/>
        <v>1072.2</v>
      </c>
      <c r="K933" s="55"/>
    </row>
    <row r="934" spans="1:11" s="48" customFormat="1" ht="25.5" outlineLevel="1" x14ac:dyDescent="0.2">
      <c r="A934" s="54"/>
      <c r="B934" s="145"/>
      <c r="C934" s="107" t="s">
        <v>652</v>
      </c>
      <c r="D934" s="57" t="s">
        <v>190</v>
      </c>
      <c r="E934" s="57">
        <v>34</v>
      </c>
      <c r="F934" s="69">
        <v>131</v>
      </c>
      <c r="G934" s="69">
        <f t="shared" si="63"/>
        <v>4454</v>
      </c>
      <c r="H934" s="69">
        <v>122.2</v>
      </c>
      <c r="I934" s="69">
        <f t="shared" si="64"/>
        <v>4154.8</v>
      </c>
      <c r="J934" s="68">
        <f t="shared" si="65"/>
        <v>8608.7999999999993</v>
      </c>
      <c r="K934" s="55"/>
    </row>
    <row r="935" spans="1:11" s="48" customFormat="1" ht="15.75" outlineLevel="1" x14ac:dyDescent="0.2">
      <c r="A935" s="54"/>
      <c r="B935" s="145"/>
      <c r="C935" s="107" t="s">
        <v>651</v>
      </c>
      <c r="D935" s="57" t="s">
        <v>190</v>
      </c>
      <c r="E935" s="57">
        <v>500</v>
      </c>
      <c r="F935" s="69">
        <v>32.75</v>
      </c>
      <c r="G935" s="69">
        <f t="shared" si="63"/>
        <v>16375</v>
      </c>
      <c r="H935" s="69">
        <v>41.6</v>
      </c>
      <c r="I935" s="69">
        <f t="shared" si="64"/>
        <v>20800</v>
      </c>
      <c r="J935" s="68">
        <f t="shared" si="65"/>
        <v>37175</v>
      </c>
      <c r="K935" s="55"/>
    </row>
    <row r="936" spans="1:11" s="48" customFormat="1" ht="25.5" outlineLevel="1" x14ac:dyDescent="0.2">
      <c r="A936" s="54"/>
      <c r="B936" s="145"/>
      <c r="C936" s="107" t="s">
        <v>650</v>
      </c>
      <c r="D936" s="57" t="s">
        <v>179</v>
      </c>
      <c r="E936" s="57">
        <v>2035</v>
      </c>
      <c r="F936" s="69">
        <v>162.44</v>
      </c>
      <c r="G936" s="69">
        <f t="shared" si="63"/>
        <v>330565.40000000002</v>
      </c>
      <c r="H936" s="69">
        <v>94.38</v>
      </c>
      <c r="I936" s="69">
        <f t="shared" si="64"/>
        <v>192063.3</v>
      </c>
      <c r="J936" s="68">
        <f t="shared" si="65"/>
        <v>522628.7</v>
      </c>
      <c r="K936" s="55"/>
    </row>
    <row r="937" spans="1:11" s="48" customFormat="1" ht="25.5" outlineLevel="1" x14ac:dyDescent="0.2">
      <c r="A937" s="54"/>
      <c r="B937" s="145"/>
      <c r="C937" s="107" t="s">
        <v>649</v>
      </c>
      <c r="D937" s="57" t="s">
        <v>179</v>
      </c>
      <c r="E937" s="57">
        <v>250</v>
      </c>
      <c r="F937" s="69">
        <v>45.85</v>
      </c>
      <c r="G937" s="69">
        <f t="shared" si="63"/>
        <v>11462.5</v>
      </c>
      <c r="H937" s="69">
        <v>125.84</v>
      </c>
      <c r="I937" s="69">
        <f t="shared" si="64"/>
        <v>31460</v>
      </c>
      <c r="J937" s="68">
        <f t="shared" si="65"/>
        <v>42922.5</v>
      </c>
      <c r="K937" s="55"/>
    </row>
    <row r="938" spans="1:11" s="48" customFormat="1" ht="15.75" outlineLevel="1" x14ac:dyDescent="0.2">
      <c r="A938" s="54"/>
      <c r="B938" s="145"/>
      <c r="C938" s="107" t="s">
        <v>648</v>
      </c>
      <c r="D938" s="57" t="s">
        <v>190</v>
      </c>
      <c r="E938" s="57">
        <v>100</v>
      </c>
      <c r="F938" s="69">
        <v>13.100000000000001</v>
      </c>
      <c r="G938" s="69">
        <f t="shared" si="63"/>
        <v>1310.0000000000002</v>
      </c>
      <c r="H938" s="69">
        <v>31.72</v>
      </c>
      <c r="I938" s="69">
        <f t="shared" si="64"/>
        <v>3172</v>
      </c>
      <c r="J938" s="68">
        <f t="shared" si="65"/>
        <v>4482</v>
      </c>
      <c r="K938" s="55"/>
    </row>
    <row r="939" spans="1:11" s="48" customFormat="1" ht="15.75" outlineLevel="1" x14ac:dyDescent="0.2">
      <c r="A939" s="54"/>
      <c r="B939" s="145"/>
      <c r="C939" s="107" t="s">
        <v>273</v>
      </c>
      <c r="D939" s="57" t="s">
        <v>215</v>
      </c>
      <c r="E939" s="57">
        <v>1</v>
      </c>
      <c r="F939" s="69">
        <v>0</v>
      </c>
      <c r="G939" s="69"/>
      <c r="H939" s="69">
        <v>0</v>
      </c>
      <c r="I939" s="69"/>
      <c r="J939" s="68"/>
      <c r="K939" s="55"/>
    </row>
    <row r="940" spans="1:11" s="48" customFormat="1" ht="15.75" outlineLevel="1" x14ac:dyDescent="0.2">
      <c r="A940" s="54"/>
      <c r="B940" s="145"/>
      <c r="C940" s="107" t="s">
        <v>272</v>
      </c>
      <c r="D940" s="57" t="s">
        <v>215</v>
      </c>
      <c r="E940" s="57">
        <v>1</v>
      </c>
      <c r="F940" s="69">
        <v>37728</v>
      </c>
      <c r="G940" s="69">
        <f>F940*E940</f>
        <v>37728</v>
      </c>
      <c r="H940" s="69">
        <v>0</v>
      </c>
      <c r="I940" s="69">
        <f>H940*E940</f>
        <v>0</v>
      </c>
      <c r="J940" s="68">
        <f>I940+G940</f>
        <v>37728</v>
      </c>
      <c r="K940" s="55"/>
    </row>
    <row r="941" spans="1:11" s="48" customFormat="1" ht="15.75" hidden="1" x14ac:dyDescent="0.2">
      <c r="A941" s="54" t="s">
        <v>647</v>
      </c>
      <c r="B941" s="71" t="s">
        <v>170</v>
      </c>
      <c r="C941" s="70" t="s">
        <v>646</v>
      </c>
      <c r="D941" s="89"/>
      <c r="E941" s="69"/>
      <c r="F941" s="69"/>
      <c r="G941" s="69">
        <f>SUM(G942:G960)</f>
        <v>1030142.866</v>
      </c>
      <c r="H941" s="69"/>
      <c r="I941" s="69">
        <f>SUM(I942:I960)</f>
        <v>1480862.5832</v>
      </c>
      <c r="J941" s="68">
        <f>SUM(J942:J960)</f>
        <v>2511005.4492000001</v>
      </c>
      <c r="K941" s="55" t="s">
        <v>283</v>
      </c>
    </row>
    <row r="942" spans="1:11" s="48" customFormat="1" ht="15.75" outlineLevel="1" x14ac:dyDescent="0.2">
      <c r="A942" s="103">
        <v>44</v>
      </c>
      <c r="B942" s="145"/>
      <c r="C942" s="101" t="s">
        <v>307</v>
      </c>
      <c r="D942" s="100" t="s">
        <v>215</v>
      </c>
      <c r="E942" s="98">
        <f>E953</f>
        <v>1</v>
      </c>
      <c r="F942" s="98">
        <v>117977.29000000001</v>
      </c>
      <c r="G942" s="98">
        <f>F942*E942</f>
        <v>117977.29000000001</v>
      </c>
      <c r="H942" s="98">
        <v>197096.98319999999</v>
      </c>
      <c r="I942" s="98">
        <f>H942*E942</f>
        <v>197096.98319999999</v>
      </c>
      <c r="J942" s="98">
        <f>G942+I942</f>
        <v>315074.2732</v>
      </c>
      <c r="K942" s="55"/>
    </row>
    <row r="943" spans="1:11" s="48" customFormat="1" ht="15.75" outlineLevel="1" x14ac:dyDescent="0.2">
      <c r="A943" s="103">
        <v>45</v>
      </c>
      <c r="B943" s="145"/>
      <c r="C943" s="101" t="s">
        <v>306</v>
      </c>
      <c r="D943" s="100" t="s">
        <v>305</v>
      </c>
      <c r="E943" s="98">
        <f>E954+E955+E956+E957+E958+E959</f>
        <v>3820</v>
      </c>
      <c r="F943" s="98">
        <v>238.7868</v>
      </c>
      <c r="G943" s="98">
        <f>F943*E943</f>
        <v>912165.576</v>
      </c>
      <c r="H943" s="98">
        <v>336.06429319371728</v>
      </c>
      <c r="I943" s="98">
        <f>H943*E943</f>
        <v>1283765.6000000001</v>
      </c>
      <c r="J943" s="98">
        <f>G943+I943</f>
        <v>2195931.176</v>
      </c>
      <c r="K943" s="55"/>
    </row>
    <row r="944" spans="1:11" s="48" customFormat="1" ht="15.75" outlineLevel="2" x14ac:dyDescent="0.2">
      <c r="A944" s="149"/>
      <c r="B944" s="145"/>
      <c r="C944" s="148" t="s">
        <v>304</v>
      </c>
      <c r="D944" s="147" t="s">
        <v>190</v>
      </c>
      <c r="E944" s="146">
        <v>11</v>
      </c>
      <c r="F944" s="69">
        <v>0</v>
      </c>
      <c r="G944" s="69">
        <f>F944*E944</f>
        <v>0</v>
      </c>
      <c r="H944" s="69">
        <v>0</v>
      </c>
      <c r="I944" s="69">
        <f>H944*E944</f>
        <v>0</v>
      </c>
      <c r="J944" s="68">
        <f>G944+I944</f>
        <v>0</v>
      </c>
      <c r="K944" s="55"/>
    </row>
    <row r="945" spans="1:11" s="48" customFormat="1" ht="15.75" outlineLevel="2" x14ac:dyDescent="0.2">
      <c r="A945" s="114"/>
      <c r="B945" s="145"/>
      <c r="C945" s="113" t="s">
        <v>303</v>
      </c>
      <c r="D945" s="112" t="s">
        <v>190</v>
      </c>
      <c r="E945" s="111">
        <v>3</v>
      </c>
      <c r="F945" s="69">
        <v>0</v>
      </c>
      <c r="G945" s="69">
        <f>F945*E945</f>
        <v>0</v>
      </c>
      <c r="H945" s="69">
        <v>0</v>
      </c>
      <c r="I945" s="69">
        <f>H945*E945</f>
        <v>0</v>
      </c>
      <c r="J945" s="68">
        <f>G945+I945</f>
        <v>0</v>
      </c>
      <c r="K945" s="55"/>
    </row>
    <row r="946" spans="1:11" s="48" customFormat="1" ht="15.75" outlineLevel="2" x14ac:dyDescent="0.2">
      <c r="A946" s="114"/>
      <c r="B946" s="145"/>
      <c r="C946" s="113" t="s">
        <v>302</v>
      </c>
      <c r="D946" s="112" t="s">
        <v>190</v>
      </c>
      <c r="E946" s="111">
        <v>34</v>
      </c>
      <c r="F946" s="69">
        <v>0</v>
      </c>
      <c r="G946" s="69">
        <f>F946*E946</f>
        <v>0</v>
      </c>
      <c r="H946" s="69">
        <v>0</v>
      </c>
      <c r="I946" s="69">
        <f>H946*E946</f>
        <v>0</v>
      </c>
      <c r="J946" s="68">
        <f>G946+I946</f>
        <v>0</v>
      </c>
      <c r="K946" s="55"/>
    </row>
    <row r="947" spans="1:11" s="48" customFormat="1" ht="15.75" outlineLevel="2" x14ac:dyDescent="0.2">
      <c r="A947" s="114"/>
      <c r="B947" s="145"/>
      <c r="C947" s="113" t="s">
        <v>301</v>
      </c>
      <c r="D947" s="112" t="s">
        <v>179</v>
      </c>
      <c r="E947" s="111">
        <v>3</v>
      </c>
      <c r="F947" s="69">
        <v>0</v>
      </c>
      <c r="G947" s="69"/>
      <c r="H947" s="69">
        <v>0</v>
      </c>
      <c r="I947" s="69"/>
      <c r="J947" s="68"/>
      <c r="K947" s="55"/>
    </row>
    <row r="948" spans="1:11" s="48" customFormat="1" ht="15.75" outlineLevel="2" x14ac:dyDescent="0.2">
      <c r="A948" s="114"/>
      <c r="B948" s="145"/>
      <c r="C948" s="113" t="s">
        <v>300</v>
      </c>
      <c r="D948" s="112" t="s">
        <v>190</v>
      </c>
      <c r="E948" s="111">
        <v>40</v>
      </c>
      <c r="F948" s="69">
        <v>0</v>
      </c>
      <c r="G948" s="69"/>
      <c r="H948" s="69">
        <v>0</v>
      </c>
      <c r="I948" s="69"/>
      <c r="J948" s="68"/>
      <c r="K948" s="55"/>
    </row>
    <row r="949" spans="1:11" s="48" customFormat="1" ht="15.75" outlineLevel="2" x14ac:dyDescent="0.2">
      <c r="A949" s="114"/>
      <c r="B949" s="145"/>
      <c r="C949" s="113" t="s">
        <v>299</v>
      </c>
      <c r="D949" s="112" t="s">
        <v>179</v>
      </c>
      <c r="E949" s="111">
        <v>200</v>
      </c>
      <c r="F949" s="69">
        <v>0</v>
      </c>
      <c r="G949" s="69"/>
      <c r="H949" s="69">
        <v>0</v>
      </c>
      <c r="I949" s="69"/>
      <c r="J949" s="68"/>
      <c r="K949" s="55"/>
    </row>
    <row r="950" spans="1:11" s="48" customFormat="1" ht="15.75" outlineLevel="2" x14ac:dyDescent="0.2">
      <c r="A950" s="114"/>
      <c r="B950" s="145"/>
      <c r="C950" s="113" t="s">
        <v>299</v>
      </c>
      <c r="D950" s="112" t="s">
        <v>179</v>
      </c>
      <c r="E950" s="111">
        <v>250</v>
      </c>
      <c r="F950" s="69">
        <v>0</v>
      </c>
      <c r="G950" s="69"/>
      <c r="H950" s="69">
        <v>0</v>
      </c>
      <c r="I950" s="69"/>
      <c r="J950" s="68"/>
      <c r="K950" s="55"/>
    </row>
    <row r="951" spans="1:11" s="48" customFormat="1" ht="15.75" outlineLevel="2" x14ac:dyDescent="0.2">
      <c r="A951" s="114"/>
      <c r="B951" s="145"/>
      <c r="C951" s="113" t="s">
        <v>298</v>
      </c>
      <c r="D951" s="112" t="s">
        <v>179</v>
      </c>
      <c r="E951" s="111">
        <v>400</v>
      </c>
      <c r="F951" s="69">
        <v>0</v>
      </c>
      <c r="G951" s="69"/>
      <c r="H951" s="69">
        <v>0</v>
      </c>
      <c r="I951" s="69"/>
      <c r="J951" s="68"/>
      <c r="K951" s="55"/>
    </row>
    <row r="952" spans="1:11" s="48" customFormat="1" ht="15.75" outlineLevel="2" x14ac:dyDescent="0.2">
      <c r="A952" s="114"/>
      <c r="B952" s="145"/>
      <c r="C952" s="113" t="s">
        <v>298</v>
      </c>
      <c r="D952" s="112" t="s">
        <v>179</v>
      </c>
      <c r="E952" s="111">
        <v>500</v>
      </c>
      <c r="F952" s="69">
        <v>0</v>
      </c>
      <c r="G952" s="69"/>
      <c r="H952" s="69">
        <v>0</v>
      </c>
      <c r="I952" s="69"/>
      <c r="J952" s="68"/>
      <c r="K952" s="55"/>
    </row>
    <row r="953" spans="1:11" s="48" customFormat="1" ht="25.5" outlineLevel="2" x14ac:dyDescent="0.2">
      <c r="A953" s="114"/>
      <c r="B953" s="145"/>
      <c r="C953" s="113" t="s">
        <v>297</v>
      </c>
      <c r="D953" s="112" t="s">
        <v>190</v>
      </c>
      <c r="E953" s="111">
        <v>1</v>
      </c>
      <c r="F953" s="69">
        <v>0</v>
      </c>
      <c r="G953" s="69"/>
      <c r="H953" s="69">
        <v>0</v>
      </c>
      <c r="I953" s="69"/>
      <c r="J953" s="68"/>
      <c r="K953" s="55"/>
    </row>
    <row r="954" spans="1:11" s="48" customFormat="1" ht="15.75" outlineLevel="2" x14ac:dyDescent="0.2">
      <c r="A954" s="114"/>
      <c r="B954" s="145"/>
      <c r="C954" s="113" t="s">
        <v>294</v>
      </c>
      <c r="D954" s="112" t="s">
        <v>179</v>
      </c>
      <c r="E954" s="111">
        <v>240</v>
      </c>
      <c r="F954" s="69">
        <v>0</v>
      </c>
      <c r="G954" s="69"/>
      <c r="H954" s="69">
        <v>0</v>
      </c>
      <c r="I954" s="69"/>
      <c r="J954" s="68"/>
      <c r="K954" s="55"/>
    </row>
    <row r="955" spans="1:11" s="48" customFormat="1" ht="15.75" outlineLevel="2" x14ac:dyDescent="0.2">
      <c r="A955" s="114"/>
      <c r="B955" s="145"/>
      <c r="C955" s="113" t="s">
        <v>292</v>
      </c>
      <c r="D955" s="112" t="s">
        <v>179</v>
      </c>
      <c r="E955" s="111">
        <v>2170</v>
      </c>
      <c r="F955" s="69">
        <v>0</v>
      </c>
      <c r="G955" s="69">
        <f t="shared" ref="G955:G960" si="66">F955*E955</f>
        <v>0</v>
      </c>
      <c r="H955" s="69">
        <v>0</v>
      </c>
      <c r="I955" s="69">
        <f t="shared" ref="I955:I960" si="67">H955*E955</f>
        <v>0</v>
      </c>
      <c r="J955" s="68">
        <f t="shared" ref="J955:J960" si="68">G955+I955</f>
        <v>0</v>
      </c>
      <c r="K955" s="55"/>
    </row>
    <row r="956" spans="1:11" s="48" customFormat="1" ht="15.75" outlineLevel="2" x14ac:dyDescent="0.2">
      <c r="A956" s="114"/>
      <c r="B956" s="145"/>
      <c r="C956" s="113" t="s">
        <v>291</v>
      </c>
      <c r="D956" s="112" t="s">
        <v>179</v>
      </c>
      <c r="E956" s="111">
        <v>605</v>
      </c>
      <c r="F956" s="69">
        <v>0</v>
      </c>
      <c r="G956" s="69">
        <f t="shared" si="66"/>
        <v>0</v>
      </c>
      <c r="H956" s="69">
        <v>0</v>
      </c>
      <c r="I956" s="69">
        <f t="shared" si="67"/>
        <v>0</v>
      </c>
      <c r="J956" s="68">
        <f t="shared" si="68"/>
        <v>0</v>
      </c>
      <c r="K956" s="55"/>
    </row>
    <row r="957" spans="1:11" s="48" customFormat="1" ht="15.75" outlineLevel="2" x14ac:dyDescent="0.2">
      <c r="A957" s="114"/>
      <c r="B957" s="145"/>
      <c r="C957" s="113" t="s">
        <v>291</v>
      </c>
      <c r="D957" s="112" t="s">
        <v>179</v>
      </c>
      <c r="E957" s="111">
        <v>665</v>
      </c>
      <c r="F957" s="69">
        <v>0</v>
      </c>
      <c r="G957" s="69">
        <f t="shared" si="66"/>
        <v>0</v>
      </c>
      <c r="H957" s="69">
        <v>0</v>
      </c>
      <c r="I957" s="69">
        <f t="shared" si="67"/>
        <v>0</v>
      </c>
      <c r="J957" s="68">
        <f t="shared" si="68"/>
        <v>0</v>
      </c>
      <c r="K957" s="55"/>
    </row>
    <row r="958" spans="1:11" s="48" customFormat="1" ht="15.75" outlineLevel="2" x14ac:dyDescent="0.2">
      <c r="A958" s="114"/>
      <c r="B958" s="145"/>
      <c r="C958" s="113" t="s">
        <v>290</v>
      </c>
      <c r="D958" s="112" t="s">
        <v>179</v>
      </c>
      <c r="E958" s="111">
        <v>60</v>
      </c>
      <c r="F958" s="69">
        <v>0</v>
      </c>
      <c r="G958" s="69">
        <f t="shared" si="66"/>
        <v>0</v>
      </c>
      <c r="H958" s="69">
        <v>0</v>
      </c>
      <c r="I958" s="69">
        <f t="shared" si="67"/>
        <v>0</v>
      </c>
      <c r="J958" s="68">
        <f t="shared" si="68"/>
        <v>0</v>
      </c>
      <c r="K958" s="55"/>
    </row>
    <row r="959" spans="1:11" s="48" customFormat="1" ht="15.75" outlineLevel="2" x14ac:dyDescent="0.2">
      <c r="A959" s="114"/>
      <c r="B959" s="145"/>
      <c r="C959" s="113" t="s">
        <v>289</v>
      </c>
      <c r="D959" s="112" t="s">
        <v>179</v>
      </c>
      <c r="E959" s="111">
        <v>80</v>
      </c>
      <c r="F959" s="69">
        <v>0</v>
      </c>
      <c r="G959" s="69">
        <f t="shared" si="66"/>
        <v>0</v>
      </c>
      <c r="H959" s="69">
        <v>0</v>
      </c>
      <c r="I959" s="69">
        <f t="shared" si="67"/>
        <v>0</v>
      </c>
      <c r="J959" s="68">
        <f t="shared" si="68"/>
        <v>0</v>
      </c>
      <c r="K959" s="55"/>
    </row>
    <row r="960" spans="1:11" s="48" customFormat="1" ht="15.75" outlineLevel="2" x14ac:dyDescent="0.2">
      <c r="A960" s="114"/>
      <c r="B960" s="145"/>
      <c r="C960" s="113" t="s">
        <v>288</v>
      </c>
      <c r="D960" s="112" t="s">
        <v>215</v>
      </c>
      <c r="E960" s="111">
        <v>1</v>
      </c>
      <c r="F960" s="69">
        <v>0</v>
      </c>
      <c r="G960" s="69">
        <f t="shared" si="66"/>
        <v>0</v>
      </c>
      <c r="H960" s="69">
        <v>0</v>
      </c>
      <c r="I960" s="69">
        <f t="shared" si="67"/>
        <v>0</v>
      </c>
      <c r="J960" s="68">
        <f t="shared" si="68"/>
        <v>0</v>
      </c>
      <c r="K960" s="55"/>
    </row>
    <row r="961" spans="1:11" s="48" customFormat="1" ht="15.75" hidden="1" x14ac:dyDescent="0.2">
      <c r="A961" s="54" t="s">
        <v>645</v>
      </c>
      <c r="B961" s="71" t="s">
        <v>285</v>
      </c>
      <c r="C961" s="70" t="s">
        <v>644</v>
      </c>
      <c r="D961" s="89"/>
      <c r="E961" s="69"/>
      <c r="F961" s="69"/>
      <c r="G961" s="69">
        <f>SUM(G962:G973)</f>
        <v>583593.1</v>
      </c>
      <c r="H961" s="69"/>
      <c r="I961" s="69">
        <f>SUM(I962:I973)</f>
        <v>7615331.5</v>
      </c>
      <c r="J961" s="68">
        <f>SUM(J962:J973)</f>
        <v>8198924.5999999996</v>
      </c>
      <c r="K961" s="67" t="s">
        <v>204</v>
      </c>
    </row>
    <row r="962" spans="1:11" s="48" customFormat="1" ht="15.75" outlineLevel="1" x14ac:dyDescent="0.2">
      <c r="A962" s="144"/>
      <c r="B962" s="71"/>
      <c r="C962" s="107" t="s">
        <v>643</v>
      </c>
      <c r="D962" s="106" t="s">
        <v>190</v>
      </c>
      <c r="E962" s="57">
        <v>1</v>
      </c>
      <c r="F962" s="69">
        <v>7074</v>
      </c>
      <c r="G962" s="69">
        <f t="shared" ref="G962:G967" si="69">F962*E962</f>
        <v>7074</v>
      </c>
      <c r="H962" s="69">
        <v>114039.90000000001</v>
      </c>
      <c r="I962" s="69">
        <f t="shared" ref="I962:I967" si="70">H962*E962</f>
        <v>114039.90000000001</v>
      </c>
      <c r="J962" s="68">
        <f t="shared" ref="J962:J967" si="71">I962+G962</f>
        <v>121113.90000000001</v>
      </c>
      <c r="K962" s="55"/>
    </row>
    <row r="963" spans="1:11" s="48" customFormat="1" ht="25.5" outlineLevel="1" x14ac:dyDescent="0.2">
      <c r="A963" s="144"/>
      <c r="B963" s="71"/>
      <c r="C963" s="107" t="s">
        <v>555</v>
      </c>
      <c r="D963" s="106" t="s">
        <v>280</v>
      </c>
      <c r="E963" s="57">
        <v>170</v>
      </c>
      <c r="F963" s="69">
        <v>232</v>
      </c>
      <c r="G963" s="69">
        <f t="shared" si="69"/>
        <v>39440</v>
      </c>
      <c r="H963" s="69">
        <v>754</v>
      </c>
      <c r="I963" s="69">
        <f t="shared" si="70"/>
        <v>128180</v>
      </c>
      <c r="J963" s="68">
        <f t="shared" si="71"/>
        <v>167620</v>
      </c>
      <c r="K963" s="55"/>
    </row>
    <row r="964" spans="1:11" s="48" customFormat="1" ht="25.5" outlineLevel="1" x14ac:dyDescent="0.2">
      <c r="A964" s="144"/>
      <c r="B964" s="71"/>
      <c r="C964" s="107" t="s">
        <v>554</v>
      </c>
      <c r="D964" s="106" t="s">
        <v>280</v>
      </c>
      <c r="E964" s="57">
        <v>400</v>
      </c>
      <c r="F964" s="69">
        <v>182</v>
      </c>
      <c r="G964" s="69">
        <f t="shared" si="69"/>
        <v>72800</v>
      </c>
      <c r="H964" s="69">
        <v>209</v>
      </c>
      <c r="I964" s="69">
        <f t="shared" si="70"/>
        <v>83600</v>
      </c>
      <c r="J964" s="68">
        <f t="shared" si="71"/>
        <v>156400</v>
      </c>
      <c r="K964" s="55"/>
    </row>
    <row r="965" spans="1:11" s="48" customFormat="1" ht="25.5" outlineLevel="1" x14ac:dyDescent="0.2">
      <c r="A965" s="144"/>
      <c r="B965" s="71"/>
      <c r="C965" s="107" t="s">
        <v>642</v>
      </c>
      <c r="D965" s="106" t="s">
        <v>190</v>
      </c>
      <c r="E965" s="57">
        <v>186</v>
      </c>
      <c r="F965" s="69">
        <v>1865</v>
      </c>
      <c r="G965" s="69">
        <f t="shared" si="69"/>
        <v>346890</v>
      </c>
      <c r="H965" s="69">
        <v>37760</v>
      </c>
      <c r="I965" s="69">
        <f t="shared" si="70"/>
        <v>7023360</v>
      </c>
      <c r="J965" s="68">
        <f t="shared" si="71"/>
        <v>7370250</v>
      </c>
      <c r="K965" s="55"/>
    </row>
    <row r="966" spans="1:11" s="48" customFormat="1" ht="15.75" outlineLevel="1" x14ac:dyDescent="0.2">
      <c r="A966" s="144"/>
      <c r="B966" s="71"/>
      <c r="C966" s="107" t="s">
        <v>641</v>
      </c>
      <c r="D966" s="106" t="s">
        <v>190</v>
      </c>
      <c r="E966" s="57">
        <v>12</v>
      </c>
      <c r="F966" s="69">
        <v>2620</v>
      </c>
      <c r="G966" s="69">
        <f t="shared" si="69"/>
        <v>31440</v>
      </c>
      <c r="H966" s="69">
        <v>16374.800000000001</v>
      </c>
      <c r="I966" s="69">
        <f t="shared" si="70"/>
        <v>196497.6</v>
      </c>
      <c r="J966" s="68">
        <f t="shared" si="71"/>
        <v>227937.6</v>
      </c>
      <c r="K966" s="55"/>
    </row>
    <row r="967" spans="1:11" s="48" customFormat="1" ht="25.5" outlineLevel="1" x14ac:dyDescent="0.2">
      <c r="A967" s="144"/>
      <c r="B967" s="71"/>
      <c r="C967" s="107" t="s">
        <v>640</v>
      </c>
      <c r="D967" s="106" t="s">
        <v>215</v>
      </c>
      <c r="E967" s="57">
        <v>570</v>
      </c>
      <c r="F967" s="69">
        <v>95.63000000000001</v>
      </c>
      <c r="G967" s="69">
        <f t="shared" si="69"/>
        <v>54509.100000000006</v>
      </c>
      <c r="H967" s="69">
        <v>122.2</v>
      </c>
      <c r="I967" s="69">
        <f t="shared" si="70"/>
        <v>69654</v>
      </c>
      <c r="J967" s="68">
        <f t="shared" si="71"/>
        <v>124163.1</v>
      </c>
      <c r="K967" s="55"/>
    </row>
    <row r="968" spans="1:11" s="48" customFormat="1" ht="25.5" outlineLevel="2" x14ac:dyDescent="0.2">
      <c r="A968" s="144"/>
      <c r="B968" s="71"/>
      <c r="C968" s="107" t="s">
        <v>541</v>
      </c>
      <c r="D968" s="106" t="s">
        <v>280</v>
      </c>
      <c r="E968" s="57">
        <v>350</v>
      </c>
      <c r="F968" s="69"/>
      <c r="G968" s="69"/>
      <c r="H968" s="69"/>
      <c r="I968" s="69"/>
      <c r="J968" s="68"/>
      <c r="K968" s="55"/>
    </row>
    <row r="969" spans="1:11" s="48" customFormat="1" ht="15.75" outlineLevel="2" x14ac:dyDescent="0.2">
      <c r="A969" s="144"/>
      <c r="B969" s="71"/>
      <c r="C969" s="107" t="s">
        <v>277</v>
      </c>
      <c r="D969" s="106" t="s">
        <v>190</v>
      </c>
      <c r="E969" s="57">
        <v>350</v>
      </c>
      <c r="F969" s="69"/>
      <c r="G969" s="69"/>
      <c r="H969" s="69"/>
      <c r="I969" s="69"/>
      <c r="J969" s="68"/>
      <c r="K969" s="55"/>
    </row>
    <row r="970" spans="1:11" s="48" customFormat="1" ht="15.75" outlineLevel="2" x14ac:dyDescent="0.2">
      <c r="A970" s="144"/>
      <c r="B970" s="71"/>
      <c r="C970" s="107" t="s">
        <v>276</v>
      </c>
      <c r="D970" s="106" t="s">
        <v>190</v>
      </c>
      <c r="E970" s="57">
        <v>10</v>
      </c>
      <c r="F970" s="69"/>
      <c r="G970" s="69"/>
      <c r="H970" s="69"/>
      <c r="I970" s="69"/>
      <c r="J970" s="68"/>
      <c r="K970" s="55"/>
    </row>
    <row r="971" spans="1:11" s="48" customFormat="1" ht="15.75" outlineLevel="2" x14ac:dyDescent="0.2">
      <c r="A971" s="144"/>
      <c r="B971" s="71"/>
      <c r="C971" s="107" t="s">
        <v>274</v>
      </c>
      <c r="D971" s="106" t="s">
        <v>190</v>
      </c>
      <c r="E971" s="57">
        <v>700</v>
      </c>
      <c r="F971" s="69"/>
      <c r="G971" s="69"/>
      <c r="H971" s="69"/>
      <c r="I971" s="69"/>
      <c r="J971" s="68"/>
      <c r="K971" s="55"/>
    </row>
    <row r="972" spans="1:11" s="48" customFormat="1" ht="15.75" outlineLevel="2" x14ac:dyDescent="0.2">
      <c r="A972" s="144"/>
      <c r="B972" s="71"/>
      <c r="C972" s="107" t="s">
        <v>639</v>
      </c>
      <c r="D972" s="106" t="s">
        <v>190</v>
      </c>
      <c r="E972" s="57">
        <v>960</v>
      </c>
      <c r="F972" s="69"/>
      <c r="G972" s="69"/>
      <c r="H972" s="69"/>
      <c r="I972" s="69"/>
      <c r="J972" s="68"/>
      <c r="K972" s="55"/>
    </row>
    <row r="973" spans="1:11" s="48" customFormat="1" ht="15.75" outlineLevel="1" x14ac:dyDescent="0.2">
      <c r="A973" s="144"/>
      <c r="B973" s="71"/>
      <c r="C973" s="107" t="s">
        <v>272</v>
      </c>
      <c r="D973" s="106" t="s">
        <v>215</v>
      </c>
      <c r="E973" s="57">
        <v>1</v>
      </c>
      <c r="F973" s="69">
        <v>31440</v>
      </c>
      <c r="G973" s="69">
        <f>F973*E973</f>
        <v>31440</v>
      </c>
      <c r="H973" s="69">
        <v>0</v>
      </c>
      <c r="I973" s="69">
        <f>H973*E973</f>
        <v>0</v>
      </c>
      <c r="J973" s="68">
        <f>I973+G973</f>
        <v>31440</v>
      </c>
      <c r="K973" s="55"/>
    </row>
    <row r="974" spans="1:11" s="48" customFormat="1" ht="15.75" x14ac:dyDescent="0.2">
      <c r="A974" s="54" t="s">
        <v>638</v>
      </c>
      <c r="B974" s="71" t="s">
        <v>637</v>
      </c>
      <c r="C974" s="104" t="s">
        <v>636</v>
      </c>
      <c r="D974" s="89"/>
      <c r="E974" s="69"/>
      <c r="F974" s="69"/>
      <c r="G974" s="69">
        <f>G975+G1009+G1010+G1021+G1039+G1052</f>
        <v>2081673.6028500001</v>
      </c>
      <c r="H974" s="69"/>
      <c r="I974" s="69">
        <f>I975+I1009+I1010+I1021+I1039+I1052</f>
        <v>2823576.9499240001</v>
      </c>
      <c r="J974" s="68">
        <f>J975+J1009+J1010+J1021+J1039+J1052</f>
        <v>4905250.552774</v>
      </c>
      <c r="K974" s="261" t="s">
        <v>204</v>
      </c>
    </row>
    <row r="975" spans="1:11" s="48" customFormat="1" ht="25.5" outlineLevel="1" x14ac:dyDescent="0.2">
      <c r="A975" s="103"/>
      <c r="B975" s="102"/>
      <c r="C975" s="101" t="s">
        <v>635</v>
      </c>
      <c r="D975" s="100" t="s">
        <v>217</v>
      </c>
      <c r="E975" s="99">
        <v>2.2000000000000002</v>
      </c>
      <c r="F975" s="98">
        <v>117100.30454545454</v>
      </c>
      <c r="G975" s="98">
        <f>F975*E975</f>
        <v>257620.67</v>
      </c>
      <c r="H975" s="98">
        <v>208116.40909090909</v>
      </c>
      <c r="I975" s="98">
        <f>H975*E975</f>
        <v>457856.10000000003</v>
      </c>
      <c r="J975" s="98">
        <f>I975+G975</f>
        <v>715476.77</v>
      </c>
      <c r="K975" s="262"/>
    </row>
    <row r="976" spans="1:11" s="48" customFormat="1" ht="15.75" customHeight="1" outlineLevel="3" x14ac:dyDescent="0.2">
      <c r="A976" s="127">
        <v>1</v>
      </c>
      <c r="B976" s="140"/>
      <c r="C976" s="139" t="s">
        <v>634</v>
      </c>
      <c r="D976" s="138" t="s">
        <v>217</v>
      </c>
      <c r="E976" s="129">
        <v>2.2000000000000002</v>
      </c>
      <c r="F976" s="69"/>
      <c r="G976" s="69"/>
      <c r="H976" s="69"/>
      <c r="I976" s="69"/>
      <c r="J976" s="68"/>
      <c r="K976" s="262"/>
    </row>
    <row r="977" spans="1:11" s="48" customFormat="1" ht="25.5" customHeight="1" outlineLevel="3" x14ac:dyDescent="0.2">
      <c r="A977" s="127">
        <v>2</v>
      </c>
      <c r="B977" s="140"/>
      <c r="C977" s="139" t="s">
        <v>633</v>
      </c>
      <c r="D977" s="138" t="s">
        <v>217</v>
      </c>
      <c r="E977" s="129">
        <v>0.48299999999999998</v>
      </c>
      <c r="F977" s="69"/>
      <c r="G977" s="69"/>
      <c r="H977" s="69"/>
      <c r="I977" s="69"/>
      <c r="J977" s="68"/>
      <c r="K977" s="262"/>
    </row>
    <row r="978" spans="1:11" s="48" customFormat="1" ht="15.75" customHeight="1" outlineLevel="3" x14ac:dyDescent="0.2">
      <c r="A978" s="127">
        <v>3</v>
      </c>
      <c r="B978" s="140"/>
      <c r="C978" s="139" t="s">
        <v>632</v>
      </c>
      <c r="D978" s="138" t="s">
        <v>217</v>
      </c>
      <c r="E978" s="129">
        <v>3.1E-2</v>
      </c>
      <c r="F978" s="69"/>
      <c r="G978" s="69"/>
      <c r="H978" s="69"/>
      <c r="I978" s="69"/>
      <c r="J978" s="68"/>
      <c r="K978" s="262"/>
    </row>
    <row r="979" spans="1:11" s="48" customFormat="1" ht="15.75" customHeight="1" outlineLevel="3" x14ac:dyDescent="0.2">
      <c r="A979" s="127">
        <v>4</v>
      </c>
      <c r="B979" s="140"/>
      <c r="C979" s="139" t="s">
        <v>631</v>
      </c>
      <c r="D979" s="138" t="s">
        <v>217</v>
      </c>
      <c r="E979" s="129">
        <v>0.05</v>
      </c>
      <c r="F979" s="69"/>
      <c r="G979" s="69"/>
      <c r="H979" s="69"/>
      <c r="I979" s="69"/>
      <c r="J979" s="68"/>
      <c r="K979" s="262"/>
    </row>
    <row r="980" spans="1:11" s="48" customFormat="1" ht="15.75" customHeight="1" outlineLevel="3" x14ac:dyDescent="0.2">
      <c r="A980" s="127">
        <v>5</v>
      </c>
      <c r="B980" s="140"/>
      <c r="C980" s="139" t="s">
        <v>630</v>
      </c>
      <c r="D980" s="138" t="s">
        <v>217</v>
      </c>
      <c r="E980" s="129">
        <v>0.4</v>
      </c>
      <c r="F980" s="69"/>
      <c r="G980" s="69"/>
      <c r="H980" s="69"/>
      <c r="I980" s="69"/>
      <c r="J980" s="68"/>
      <c r="K980" s="262"/>
    </row>
    <row r="981" spans="1:11" s="48" customFormat="1" ht="15.75" customHeight="1" outlineLevel="3" x14ac:dyDescent="0.2">
      <c r="A981" s="127">
        <v>6</v>
      </c>
      <c r="B981" s="140"/>
      <c r="C981" s="139" t="s">
        <v>629</v>
      </c>
      <c r="D981" s="138" t="s">
        <v>217</v>
      </c>
      <c r="E981" s="129">
        <v>0.04</v>
      </c>
      <c r="F981" s="69"/>
      <c r="G981" s="69"/>
      <c r="H981" s="69"/>
      <c r="I981" s="69"/>
      <c r="J981" s="68"/>
      <c r="K981" s="262"/>
    </row>
    <row r="982" spans="1:11" s="48" customFormat="1" ht="15.75" customHeight="1" outlineLevel="3" x14ac:dyDescent="0.2">
      <c r="A982" s="127">
        <v>7</v>
      </c>
      <c r="B982" s="140"/>
      <c r="C982" s="139" t="s">
        <v>628</v>
      </c>
      <c r="D982" s="138" t="s">
        <v>217</v>
      </c>
      <c r="E982" s="129">
        <v>0.188</v>
      </c>
      <c r="F982" s="69"/>
      <c r="G982" s="69"/>
      <c r="H982" s="69"/>
      <c r="I982" s="69"/>
      <c r="J982" s="68"/>
      <c r="K982" s="262"/>
    </row>
    <row r="983" spans="1:11" s="48" customFormat="1" ht="15.75" customHeight="1" outlineLevel="3" x14ac:dyDescent="0.2">
      <c r="A983" s="127">
        <v>8</v>
      </c>
      <c r="B983" s="140"/>
      <c r="C983" s="139" t="s">
        <v>627</v>
      </c>
      <c r="D983" s="138" t="s">
        <v>217</v>
      </c>
      <c r="E983" s="129">
        <v>0.89</v>
      </c>
      <c r="F983" s="69"/>
      <c r="G983" s="69"/>
      <c r="H983" s="69"/>
      <c r="I983" s="69"/>
      <c r="J983" s="68"/>
      <c r="K983" s="262"/>
    </row>
    <row r="984" spans="1:11" s="48" customFormat="1" ht="15.75" customHeight="1" outlineLevel="3" x14ac:dyDescent="0.2">
      <c r="A984" s="127">
        <v>9</v>
      </c>
      <c r="B984" s="140"/>
      <c r="C984" s="139" t="s">
        <v>626</v>
      </c>
      <c r="D984" s="138" t="s">
        <v>217</v>
      </c>
      <c r="E984" s="129">
        <v>1E-3</v>
      </c>
      <c r="F984" s="69"/>
      <c r="G984" s="69"/>
      <c r="H984" s="69"/>
      <c r="I984" s="69"/>
      <c r="J984" s="68"/>
      <c r="K984" s="262"/>
    </row>
    <row r="985" spans="1:11" s="48" customFormat="1" ht="15.75" customHeight="1" outlineLevel="3" x14ac:dyDescent="0.2">
      <c r="A985" s="127">
        <v>10</v>
      </c>
      <c r="B985" s="140"/>
      <c r="C985" s="139" t="s">
        <v>625</v>
      </c>
      <c r="D985" s="138" t="s">
        <v>217</v>
      </c>
      <c r="E985" s="129">
        <v>8.2000000000000003E-2</v>
      </c>
      <c r="F985" s="69"/>
      <c r="G985" s="69"/>
      <c r="H985" s="69"/>
      <c r="I985" s="69"/>
      <c r="J985" s="68"/>
      <c r="K985" s="262"/>
    </row>
    <row r="986" spans="1:11" s="48" customFormat="1" ht="15.75" customHeight="1" outlineLevel="3" x14ac:dyDescent="0.2">
      <c r="A986" s="127">
        <v>11</v>
      </c>
      <c r="B986" s="140"/>
      <c r="C986" s="139" t="s">
        <v>624</v>
      </c>
      <c r="D986" s="138" t="s">
        <v>217</v>
      </c>
      <c r="E986" s="129">
        <v>2E-3</v>
      </c>
      <c r="F986" s="69"/>
      <c r="G986" s="69"/>
      <c r="H986" s="69"/>
      <c r="I986" s="69"/>
      <c r="J986" s="68"/>
      <c r="K986" s="262"/>
    </row>
    <row r="987" spans="1:11" s="48" customFormat="1" ht="15.75" customHeight="1" outlineLevel="3" x14ac:dyDescent="0.2">
      <c r="A987" s="127">
        <v>12</v>
      </c>
      <c r="B987" s="140"/>
      <c r="C987" s="139" t="s">
        <v>623</v>
      </c>
      <c r="D987" s="138" t="s">
        <v>217</v>
      </c>
      <c r="E987" s="129">
        <v>1.4999999999999999E-2</v>
      </c>
      <c r="F987" s="69"/>
      <c r="G987" s="69"/>
      <c r="H987" s="69"/>
      <c r="I987" s="69"/>
      <c r="J987" s="68"/>
      <c r="K987" s="262"/>
    </row>
    <row r="988" spans="1:11" s="48" customFormat="1" ht="15.75" customHeight="1" outlineLevel="3" x14ac:dyDescent="0.2">
      <c r="A988" s="127">
        <v>13</v>
      </c>
      <c r="B988" s="140"/>
      <c r="C988" s="139" t="s">
        <v>622</v>
      </c>
      <c r="D988" s="138" t="s">
        <v>217</v>
      </c>
      <c r="E988" s="129">
        <v>6.0000000000000001E-3</v>
      </c>
      <c r="F988" s="69"/>
      <c r="G988" s="69"/>
      <c r="H988" s="69"/>
      <c r="I988" s="69"/>
      <c r="J988" s="68"/>
      <c r="K988" s="262"/>
    </row>
    <row r="989" spans="1:11" s="48" customFormat="1" ht="15.75" customHeight="1" outlineLevel="3" x14ac:dyDescent="0.2">
      <c r="A989" s="127">
        <v>14</v>
      </c>
      <c r="B989" s="140"/>
      <c r="C989" s="139" t="s">
        <v>621</v>
      </c>
      <c r="D989" s="138" t="s">
        <v>217</v>
      </c>
      <c r="E989" s="129">
        <v>0.02</v>
      </c>
      <c r="F989" s="69"/>
      <c r="G989" s="69"/>
      <c r="H989" s="69"/>
      <c r="I989" s="69"/>
      <c r="J989" s="68"/>
      <c r="K989" s="262"/>
    </row>
    <row r="990" spans="1:11" s="48" customFormat="1" ht="15.75" customHeight="1" outlineLevel="3" x14ac:dyDescent="0.2">
      <c r="A990" s="127">
        <v>15</v>
      </c>
      <c r="B990" s="140"/>
      <c r="C990" s="139" t="s">
        <v>620</v>
      </c>
      <c r="D990" s="138" t="s">
        <v>181</v>
      </c>
      <c r="E990" s="125">
        <v>59.8</v>
      </c>
      <c r="F990" s="69"/>
      <c r="G990" s="69"/>
      <c r="H990" s="69"/>
      <c r="I990" s="69"/>
      <c r="J990" s="68"/>
      <c r="K990" s="262"/>
    </row>
    <row r="991" spans="1:11" s="48" customFormat="1" ht="15.75" customHeight="1" outlineLevel="3" x14ac:dyDescent="0.2">
      <c r="A991" s="127">
        <v>16</v>
      </c>
      <c r="B991" s="140"/>
      <c r="C991" s="139" t="s">
        <v>619</v>
      </c>
      <c r="D991" s="138" t="s">
        <v>181</v>
      </c>
      <c r="E991" s="125">
        <v>59.8</v>
      </c>
      <c r="F991" s="69"/>
      <c r="G991" s="69"/>
      <c r="H991" s="69"/>
      <c r="I991" s="69"/>
      <c r="J991" s="68"/>
      <c r="K991" s="262"/>
    </row>
    <row r="992" spans="1:11" s="48" customFormat="1" ht="15.75" customHeight="1" outlineLevel="3" x14ac:dyDescent="0.2">
      <c r="A992" s="127">
        <v>17</v>
      </c>
      <c r="B992" s="140"/>
      <c r="C992" s="139" t="s">
        <v>618</v>
      </c>
      <c r="D992" s="138" t="s">
        <v>181</v>
      </c>
      <c r="E992" s="125">
        <v>59.8</v>
      </c>
      <c r="F992" s="69"/>
      <c r="G992" s="69"/>
      <c r="H992" s="69"/>
      <c r="I992" s="69"/>
      <c r="J992" s="68"/>
      <c r="K992" s="262"/>
    </row>
    <row r="993" spans="1:11" s="48" customFormat="1" ht="25.5" customHeight="1" outlineLevel="3" x14ac:dyDescent="0.2">
      <c r="A993" s="127">
        <v>18</v>
      </c>
      <c r="B993" s="140"/>
      <c r="C993" s="139" t="s">
        <v>617</v>
      </c>
      <c r="D993" s="138" t="s">
        <v>190</v>
      </c>
      <c r="E993" s="125">
        <v>44</v>
      </c>
      <c r="F993" s="69"/>
      <c r="G993" s="69"/>
      <c r="H993" s="69"/>
      <c r="I993" s="69"/>
      <c r="J993" s="68"/>
      <c r="K993" s="262"/>
    </row>
    <row r="994" spans="1:11" s="48" customFormat="1" ht="15.75" customHeight="1" outlineLevel="3" x14ac:dyDescent="0.2">
      <c r="A994" s="127">
        <v>19</v>
      </c>
      <c r="B994" s="140"/>
      <c r="C994" s="139" t="s">
        <v>616</v>
      </c>
      <c r="D994" s="138" t="s">
        <v>190</v>
      </c>
      <c r="E994" s="125">
        <v>65</v>
      </c>
      <c r="F994" s="69"/>
      <c r="G994" s="69"/>
      <c r="H994" s="69"/>
      <c r="I994" s="69"/>
      <c r="J994" s="68"/>
      <c r="K994" s="262"/>
    </row>
    <row r="995" spans="1:11" s="48" customFormat="1" ht="25.5" customHeight="1" outlineLevel="2" x14ac:dyDescent="0.2">
      <c r="A995" s="127">
        <v>1</v>
      </c>
      <c r="B995" s="140"/>
      <c r="C995" s="126" t="s">
        <v>615</v>
      </c>
      <c r="D995" s="138" t="s">
        <v>181</v>
      </c>
      <c r="E995" s="125">
        <v>100</v>
      </c>
      <c r="F995" s="69">
        <v>0</v>
      </c>
      <c r="G995" s="69"/>
      <c r="H995" s="69">
        <v>0</v>
      </c>
      <c r="I995" s="69"/>
      <c r="J995" s="68"/>
      <c r="K995" s="262"/>
    </row>
    <row r="996" spans="1:11" s="48" customFormat="1" ht="15.75" customHeight="1" outlineLevel="2" x14ac:dyDescent="0.2">
      <c r="A996" s="127">
        <v>2</v>
      </c>
      <c r="B996" s="140"/>
      <c r="C996" s="139" t="s">
        <v>533</v>
      </c>
      <c r="D996" s="138" t="s">
        <v>190</v>
      </c>
      <c r="E996" s="125">
        <v>3</v>
      </c>
      <c r="F996" s="69"/>
      <c r="G996" s="69"/>
      <c r="H996" s="69"/>
      <c r="I996" s="69"/>
      <c r="J996" s="68"/>
      <c r="K996" s="262"/>
    </row>
    <row r="997" spans="1:11" s="48" customFormat="1" ht="25.5" customHeight="1" outlineLevel="2" x14ac:dyDescent="0.2">
      <c r="A997" s="127">
        <v>3</v>
      </c>
      <c r="B997" s="140"/>
      <c r="C997" s="139" t="s">
        <v>614</v>
      </c>
      <c r="D997" s="138" t="s">
        <v>190</v>
      </c>
      <c r="E997" s="125">
        <v>1</v>
      </c>
      <c r="F997" s="69"/>
      <c r="G997" s="69"/>
      <c r="H997" s="69"/>
      <c r="I997" s="69"/>
      <c r="J997" s="68"/>
      <c r="K997" s="262"/>
    </row>
    <row r="998" spans="1:11" s="48" customFormat="1" ht="25.5" customHeight="1" outlineLevel="2" x14ac:dyDescent="0.2">
      <c r="A998" s="127">
        <v>4</v>
      </c>
      <c r="B998" s="140"/>
      <c r="C998" s="139" t="s">
        <v>613</v>
      </c>
      <c r="D998" s="138" t="s">
        <v>190</v>
      </c>
      <c r="E998" s="125">
        <v>2</v>
      </c>
      <c r="F998" s="69"/>
      <c r="G998" s="69"/>
      <c r="H998" s="69"/>
      <c r="I998" s="69"/>
      <c r="J998" s="68"/>
      <c r="K998" s="262"/>
    </row>
    <row r="999" spans="1:11" s="48" customFormat="1" ht="15.75" customHeight="1" outlineLevel="2" x14ac:dyDescent="0.2">
      <c r="A999" s="127">
        <v>5</v>
      </c>
      <c r="B999" s="140"/>
      <c r="C999" s="139" t="s">
        <v>612</v>
      </c>
      <c r="D999" s="138" t="s">
        <v>181</v>
      </c>
      <c r="E999" s="125">
        <v>75.569999999999993</v>
      </c>
      <c r="F999" s="69"/>
      <c r="G999" s="69"/>
      <c r="H999" s="69"/>
      <c r="I999" s="69"/>
      <c r="J999" s="68"/>
      <c r="K999" s="262"/>
    </row>
    <row r="1000" spans="1:11" s="48" customFormat="1" ht="15.75" customHeight="1" outlineLevel="2" x14ac:dyDescent="0.2">
      <c r="A1000" s="127">
        <v>6</v>
      </c>
      <c r="B1000" s="140"/>
      <c r="C1000" s="139" t="s">
        <v>608</v>
      </c>
      <c r="D1000" s="138" t="s">
        <v>181</v>
      </c>
      <c r="E1000" s="125">
        <v>12.5</v>
      </c>
      <c r="F1000" s="69"/>
      <c r="G1000" s="69"/>
      <c r="H1000" s="69"/>
      <c r="I1000" s="69"/>
      <c r="J1000" s="68"/>
      <c r="K1000" s="262"/>
    </row>
    <row r="1001" spans="1:11" s="48" customFormat="1" ht="15.75" customHeight="1" outlineLevel="2" x14ac:dyDescent="0.2">
      <c r="A1001" s="127">
        <v>7</v>
      </c>
      <c r="B1001" s="140"/>
      <c r="C1001" s="139" t="s">
        <v>611</v>
      </c>
      <c r="D1001" s="138" t="s">
        <v>190</v>
      </c>
      <c r="E1001" s="125">
        <v>200</v>
      </c>
      <c r="F1001" s="69"/>
      <c r="G1001" s="69"/>
      <c r="H1001" s="69"/>
      <c r="I1001" s="69"/>
      <c r="J1001" s="68"/>
      <c r="K1001" s="262"/>
    </row>
    <row r="1002" spans="1:11" s="48" customFormat="1" ht="15.75" customHeight="1" outlineLevel="2" x14ac:dyDescent="0.2">
      <c r="A1002" s="127">
        <v>8</v>
      </c>
      <c r="B1002" s="140"/>
      <c r="C1002" s="139" t="s">
        <v>609</v>
      </c>
      <c r="D1002" s="138" t="s">
        <v>185</v>
      </c>
      <c r="E1002" s="125">
        <v>0.25</v>
      </c>
      <c r="F1002" s="69"/>
      <c r="G1002" s="69"/>
      <c r="H1002" s="69"/>
      <c r="I1002" s="69"/>
      <c r="J1002" s="68"/>
      <c r="K1002" s="262"/>
    </row>
    <row r="1003" spans="1:11" s="48" customFormat="1" ht="15.75" customHeight="1" outlineLevel="2" x14ac:dyDescent="0.2">
      <c r="A1003" s="127">
        <v>9</v>
      </c>
      <c r="B1003" s="140"/>
      <c r="C1003" s="139" t="s">
        <v>608</v>
      </c>
      <c r="D1003" s="138" t="s">
        <v>181</v>
      </c>
      <c r="E1003" s="125">
        <v>6.8</v>
      </c>
      <c r="F1003" s="69"/>
      <c r="G1003" s="69"/>
      <c r="H1003" s="69"/>
      <c r="I1003" s="69"/>
      <c r="J1003" s="68"/>
      <c r="K1003" s="262"/>
    </row>
    <row r="1004" spans="1:11" s="48" customFormat="1" ht="25.5" customHeight="1" outlineLevel="2" x14ac:dyDescent="0.2">
      <c r="A1004" s="127">
        <v>10</v>
      </c>
      <c r="B1004" s="140"/>
      <c r="C1004" s="139" t="s">
        <v>607</v>
      </c>
      <c r="D1004" s="138" t="s">
        <v>190</v>
      </c>
      <c r="E1004" s="125">
        <v>120</v>
      </c>
      <c r="F1004" s="69"/>
      <c r="G1004" s="69"/>
      <c r="H1004" s="69"/>
      <c r="I1004" s="69"/>
      <c r="J1004" s="68"/>
      <c r="K1004" s="262"/>
    </row>
    <row r="1005" spans="1:11" s="48" customFormat="1" ht="25.5" customHeight="1" outlineLevel="2" x14ac:dyDescent="0.2">
      <c r="A1005" s="127">
        <v>11</v>
      </c>
      <c r="B1005" s="140"/>
      <c r="C1005" s="139" t="s">
        <v>610</v>
      </c>
      <c r="D1005" s="138" t="s">
        <v>190</v>
      </c>
      <c r="E1005" s="125">
        <v>120</v>
      </c>
      <c r="F1005" s="69"/>
      <c r="G1005" s="69"/>
      <c r="H1005" s="69"/>
      <c r="I1005" s="69"/>
      <c r="J1005" s="68"/>
      <c r="K1005" s="262"/>
    </row>
    <row r="1006" spans="1:11" s="48" customFormat="1" ht="15.75" customHeight="1" outlineLevel="2" x14ac:dyDescent="0.2">
      <c r="A1006" s="127">
        <v>12</v>
      </c>
      <c r="B1006" s="140"/>
      <c r="C1006" s="139" t="s">
        <v>609</v>
      </c>
      <c r="D1006" s="138" t="s">
        <v>185</v>
      </c>
      <c r="E1006" s="125">
        <v>3.4000000000000002E-2</v>
      </c>
      <c r="F1006" s="69"/>
      <c r="G1006" s="69"/>
      <c r="H1006" s="69"/>
      <c r="I1006" s="69"/>
      <c r="J1006" s="68"/>
      <c r="K1006" s="262"/>
    </row>
    <row r="1007" spans="1:11" s="48" customFormat="1" ht="15.75" customHeight="1" outlineLevel="2" x14ac:dyDescent="0.2">
      <c r="A1007" s="127">
        <v>13</v>
      </c>
      <c r="B1007" s="140"/>
      <c r="C1007" s="139" t="s">
        <v>608</v>
      </c>
      <c r="D1007" s="138" t="s">
        <v>181</v>
      </c>
      <c r="E1007" s="125">
        <v>1.4</v>
      </c>
      <c r="F1007" s="69"/>
      <c r="G1007" s="69"/>
      <c r="H1007" s="69"/>
      <c r="I1007" s="69"/>
      <c r="J1007" s="68"/>
      <c r="K1007" s="262"/>
    </row>
    <row r="1008" spans="1:11" s="48" customFormat="1" ht="25.5" customHeight="1" outlineLevel="2" x14ac:dyDescent="0.2">
      <c r="A1008" s="127">
        <v>14</v>
      </c>
      <c r="B1008" s="140"/>
      <c r="C1008" s="139" t="s">
        <v>607</v>
      </c>
      <c r="D1008" s="138" t="s">
        <v>190</v>
      </c>
      <c r="E1008" s="125">
        <v>20</v>
      </c>
      <c r="F1008" s="69"/>
      <c r="G1008" s="69"/>
      <c r="H1008" s="69"/>
      <c r="I1008" s="69"/>
      <c r="J1008" s="68"/>
      <c r="K1008" s="262"/>
    </row>
    <row r="1009" spans="1:12" s="62" customFormat="1" ht="25.5" outlineLevel="1" x14ac:dyDescent="0.25">
      <c r="A1009" s="103"/>
      <c r="B1009" s="102"/>
      <c r="C1009" s="101" t="s">
        <v>606</v>
      </c>
      <c r="D1009" s="100" t="s">
        <v>181</v>
      </c>
      <c r="E1009" s="98">
        <f>E995+E999</f>
        <v>175.57</v>
      </c>
      <c r="F1009" s="98">
        <v>2711</v>
      </c>
      <c r="G1009" s="98">
        <f>F1009*E1009</f>
        <v>475970.26999999996</v>
      </c>
      <c r="H1009" s="98">
        <v>7373</v>
      </c>
      <c r="I1009" s="98">
        <f>H1009*E1009</f>
        <v>1294477.6099999999</v>
      </c>
      <c r="J1009" s="98">
        <f>I1009+G1009</f>
        <v>1770447.88</v>
      </c>
      <c r="K1009" s="262"/>
      <c r="L1009" s="48"/>
    </row>
    <row r="1010" spans="1:12" s="62" customFormat="1" ht="15.75" customHeight="1" outlineLevel="1" x14ac:dyDescent="0.25">
      <c r="A1010" s="103"/>
      <c r="B1010" s="102"/>
      <c r="C1010" s="101" t="s">
        <v>605</v>
      </c>
      <c r="D1010" s="100" t="s">
        <v>190</v>
      </c>
      <c r="E1010" s="98">
        <v>1</v>
      </c>
      <c r="F1010" s="98">
        <v>160029.60000000003</v>
      </c>
      <c r="G1010" s="98">
        <f>F1010*E1010</f>
        <v>160029.60000000003</v>
      </c>
      <c r="H1010" s="98">
        <v>163827.396564</v>
      </c>
      <c r="I1010" s="98">
        <f>H1010*E1010</f>
        <v>163827.396564</v>
      </c>
      <c r="J1010" s="98">
        <f>I1010+G1010</f>
        <v>323856.99656400003</v>
      </c>
      <c r="K1010" s="262"/>
      <c r="L1010" s="48"/>
    </row>
    <row r="1011" spans="1:12" s="135" customFormat="1" ht="15.75" customHeight="1" outlineLevel="2" x14ac:dyDescent="0.25">
      <c r="A1011" s="127">
        <v>1</v>
      </c>
      <c r="B1011" s="140"/>
      <c r="C1011" s="139" t="s">
        <v>604</v>
      </c>
      <c r="D1011" s="138" t="s">
        <v>181</v>
      </c>
      <c r="E1011" s="125">
        <v>14.4</v>
      </c>
      <c r="F1011" s="69"/>
      <c r="G1011" s="69"/>
      <c r="H1011" s="69"/>
      <c r="I1011" s="69"/>
      <c r="J1011" s="68"/>
      <c r="K1011" s="262"/>
      <c r="L1011" s="136"/>
    </row>
    <row r="1012" spans="1:12" s="135" customFormat="1" ht="15.75" customHeight="1" outlineLevel="2" x14ac:dyDescent="0.25">
      <c r="A1012" s="127">
        <v>2</v>
      </c>
      <c r="B1012" s="140"/>
      <c r="C1012" s="139" t="s">
        <v>603</v>
      </c>
      <c r="D1012" s="138" t="s">
        <v>185</v>
      </c>
      <c r="E1012" s="125">
        <v>3.6</v>
      </c>
      <c r="F1012" s="69"/>
      <c r="G1012" s="69"/>
      <c r="H1012" s="69"/>
      <c r="I1012" s="69"/>
      <c r="J1012" s="68"/>
      <c r="K1012" s="262"/>
      <c r="L1012" s="136"/>
    </row>
    <row r="1013" spans="1:12" s="135" customFormat="1" ht="15.75" customHeight="1" outlineLevel="2" x14ac:dyDescent="0.25">
      <c r="A1013" s="127">
        <v>3</v>
      </c>
      <c r="B1013" s="140"/>
      <c r="C1013" s="139" t="s">
        <v>602</v>
      </c>
      <c r="D1013" s="138" t="s">
        <v>185</v>
      </c>
      <c r="E1013" s="125">
        <v>0.9</v>
      </c>
      <c r="F1013" s="69"/>
      <c r="G1013" s="69"/>
      <c r="H1013" s="69"/>
      <c r="I1013" s="69"/>
      <c r="J1013" s="68"/>
      <c r="K1013" s="262"/>
      <c r="L1013" s="136"/>
    </row>
    <row r="1014" spans="1:12" s="135" customFormat="1" ht="15.75" customHeight="1" outlineLevel="2" x14ac:dyDescent="0.25">
      <c r="A1014" s="127">
        <v>4</v>
      </c>
      <c r="B1014" s="140"/>
      <c r="C1014" s="139" t="s">
        <v>601</v>
      </c>
      <c r="D1014" s="138" t="s">
        <v>217</v>
      </c>
      <c r="E1014" s="129">
        <v>1.66E-3</v>
      </c>
      <c r="F1014" s="69"/>
      <c r="G1014" s="69"/>
      <c r="H1014" s="69"/>
      <c r="I1014" s="69"/>
      <c r="J1014" s="68"/>
      <c r="K1014" s="262"/>
      <c r="L1014" s="136"/>
    </row>
    <row r="1015" spans="1:12" s="135" customFormat="1" ht="15.75" customHeight="1" outlineLevel="2" x14ac:dyDescent="0.25">
      <c r="A1015" s="127">
        <v>5</v>
      </c>
      <c r="B1015" s="140"/>
      <c r="C1015" s="139" t="s">
        <v>600</v>
      </c>
      <c r="D1015" s="138" t="s">
        <v>217</v>
      </c>
      <c r="E1015" s="129">
        <v>0.25916</v>
      </c>
      <c r="F1015" s="69"/>
      <c r="G1015" s="69"/>
      <c r="H1015" s="69"/>
      <c r="I1015" s="69"/>
      <c r="J1015" s="68"/>
      <c r="K1015" s="262"/>
      <c r="L1015" s="136"/>
    </row>
    <row r="1016" spans="1:12" s="135" customFormat="1" ht="15.75" customHeight="1" outlineLevel="2" x14ac:dyDescent="0.25">
      <c r="A1016" s="127">
        <v>6</v>
      </c>
      <c r="B1016" s="140"/>
      <c r="C1016" s="139" t="s">
        <v>599</v>
      </c>
      <c r="D1016" s="138" t="s">
        <v>190</v>
      </c>
      <c r="E1016" s="125">
        <v>30</v>
      </c>
      <c r="F1016" s="69"/>
      <c r="G1016" s="69"/>
      <c r="H1016" s="69"/>
      <c r="I1016" s="69"/>
      <c r="J1016" s="68"/>
      <c r="K1016" s="262"/>
      <c r="L1016" s="136"/>
    </row>
    <row r="1017" spans="1:12" s="135" customFormat="1" ht="15.75" customHeight="1" outlineLevel="2" x14ac:dyDescent="0.25">
      <c r="A1017" s="127">
        <v>7</v>
      </c>
      <c r="B1017" s="140"/>
      <c r="C1017" s="139" t="s">
        <v>598</v>
      </c>
      <c r="D1017" s="138" t="s">
        <v>190</v>
      </c>
      <c r="E1017" s="125">
        <v>120</v>
      </c>
      <c r="F1017" s="69"/>
      <c r="G1017" s="69"/>
      <c r="H1017" s="69"/>
      <c r="I1017" s="69"/>
      <c r="J1017" s="68"/>
      <c r="K1017" s="262"/>
      <c r="L1017" s="136"/>
    </row>
    <row r="1018" spans="1:12" s="135" customFormat="1" ht="15.75" customHeight="1" outlineLevel="2" x14ac:dyDescent="0.25">
      <c r="A1018" s="127">
        <v>8</v>
      </c>
      <c r="B1018" s="140"/>
      <c r="C1018" s="139" t="s">
        <v>597</v>
      </c>
      <c r="D1018" s="138" t="s">
        <v>190</v>
      </c>
      <c r="E1018" s="125">
        <v>60</v>
      </c>
      <c r="F1018" s="69"/>
      <c r="G1018" s="69"/>
      <c r="H1018" s="69"/>
      <c r="I1018" s="69"/>
      <c r="J1018" s="68"/>
      <c r="K1018" s="262"/>
      <c r="L1018" s="136"/>
    </row>
    <row r="1019" spans="1:12" s="135" customFormat="1" ht="15.75" customHeight="1" outlineLevel="2" x14ac:dyDescent="0.25">
      <c r="A1019" s="127">
        <v>9</v>
      </c>
      <c r="B1019" s="140"/>
      <c r="C1019" s="139" t="s">
        <v>596</v>
      </c>
      <c r="D1019" s="138" t="s">
        <v>190</v>
      </c>
      <c r="E1019" s="125">
        <v>6</v>
      </c>
      <c r="F1019" s="69"/>
      <c r="G1019" s="69"/>
      <c r="H1019" s="69"/>
      <c r="I1019" s="69"/>
      <c r="J1019" s="68"/>
      <c r="K1019" s="262"/>
      <c r="L1019" s="136"/>
    </row>
    <row r="1020" spans="1:12" s="135" customFormat="1" ht="15.75" customHeight="1" outlineLevel="2" x14ac:dyDescent="0.25">
      <c r="A1020" s="127">
        <v>10</v>
      </c>
      <c r="B1020" s="140"/>
      <c r="C1020" s="139" t="s">
        <v>579</v>
      </c>
      <c r="D1020" s="138" t="s">
        <v>181</v>
      </c>
      <c r="E1020" s="125">
        <v>60</v>
      </c>
      <c r="F1020" s="69"/>
      <c r="G1020" s="69"/>
      <c r="H1020" s="69"/>
      <c r="I1020" s="69"/>
      <c r="J1020" s="68"/>
      <c r="K1020" s="262"/>
      <c r="L1020" s="136"/>
    </row>
    <row r="1021" spans="1:12" s="62" customFormat="1" ht="15.75" customHeight="1" outlineLevel="1" x14ac:dyDescent="0.25">
      <c r="A1021" s="103"/>
      <c r="B1021" s="102"/>
      <c r="C1021" s="101" t="s">
        <v>595</v>
      </c>
      <c r="D1021" s="100" t="s">
        <v>181</v>
      </c>
      <c r="E1021" s="98">
        <v>28.8</v>
      </c>
      <c r="F1021" s="98">
        <v>5549.8059027777781</v>
      </c>
      <c r="G1021" s="98">
        <f>F1021*E1021</f>
        <v>159834.41</v>
      </c>
      <c r="H1021" s="98">
        <v>5516.6493055555557</v>
      </c>
      <c r="I1021" s="98">
        <f>H1021*E1021</f>
        <v>158879.5</v>
      </c>
      <c r="J1021" s="98">
        <f>I1021+G1021</f>
        <v>318713.91000000003</v>
      </c>
      <c r="K1021" s="262"/>
      <c r="L1021" s="48"/>
    </row>
    <row r="1022" spans="1:12" s="62" customFormat="1" ht="15.75" customHeight="1" outlineLevel="2" x14ac:dyDescent="0.25">
      <c r="A1022" s="127">
        <v>1</v>
      </c>
      <c r="B1022" s="140"/>
      <c r="C1022" s="139" t="s">
        <v>591</v>
      </c>
      <c r="D1022" s="138" t="s">
        <v>594</v>
      </c>
      <c r="E1022" s="125">
        <v>28.8</v>
      </c>
      <c r="F1022" s="69">
        <v>0</v>
      </c>
      <c r="G1022" s="69"/>
      <c r="H1022" s="69">
        <v>0</v>
      </c>
      <c r="I1022" s="69"/>
      <c r="J1022" s="68"/>
      <c r="K1022" s="262"/>
      <c r="L1022" s="48"/>
    </row>
    <row r="1023" spans="1:12" s="62" customFormat="1" ht="15.75" customHeight="1" outlineLevel="2" x14ac:dyDescent="0.25">
      <c r="A1023" s="127">
        <v>2</v>
      </c>
      <c r="B1023" s="140"/>
      <c r="C1023" s="139" t="s">
        <v>593</v>
      </c>
      <c r="D1023" s="138" t="s">
        <v>181</v>
      </c>
      <c r="E1023" s="125">
        <v>28.8</v>
      </c>
      <c r="F1023" s="69">
        <v>0</v>
      </c>
      <c r="G1023" s="69"/>
      <c r="H1023" s="69">
        <v>0</v>
      </c>
      <c r="I1023" s="69"/>
      <c r="J1023" s="68"/>
      <c r="K1023" s="262"/>
      <c r="L1023" s="48"/>
    </row>
    <row r="1024" spans="1:12" s="62" customFormat="1" ht="15.75" customHeight="1" outlineLevel="2" x14ac:dyDescent="0.25">
      <c r="A1024" s="127">
        <v>3</v>
      </c>
      <c r="B1024" s="140"/>
      <c r="C1024" s="139" t="s">
        <v>591</v>
      </c>
      <c r="D1024" s="138" t="s">
        <v>181</v>
      </c>
      <c r="E1024" s="125">
        <v>28.8</v>
      </c>
      <c r="F1024" s="69">
        <v>0</v>
      </c>
      <c r="G1024" s="69"/>
      <c r="H1024" s="69">
        <v>0</v>
      </c>
      <c r="I1024" s="69"/>
      <c r="J1024" s="68"/>
      <c r="K1024" s="262"/>
      <c r="L1024" s="48"/>
    </row>
    <row r="1025" spans="1:12" s="62" customFormat="1" ht="15.75" customHeight="1" outlineLevel="2" x14ac:dyDescent="0.25">
      <c r="A1025" s="127">
        <v>4</v>
      </c>
      <c r="B1025" s="140"/>
      <c r="C1025" s="139" t="s">
        <v>592</v>
      </c>
      <c r="D1025" s="138" t="s">
        <v>181</v>
      </c>
      <c r="E1025" s="125">
        <v>28.8</v>
      </c>
      <c r="F1025" s="69">
        <v>0</v>
      </c>
      <c r="G1025" s="69"/>
      <c r="H1025" s="69">
        <v>0</v>
      </c>
      <c r="I1025" s="69"/>
      <c r="J1025" s="68"/>
      <c r="K1025" s="262"/>
      <c r="L1025" s="48"/>
    </row>
    <row r="1026" spans="1:12" s="62" customFormat="1" ht="15.75" customHeight="1" outlineLevel="2" x14ac:dyDescent="0.25">
      <c r="A1026" s="127">
        <v>5</v>
      </c>
      <c r="B1026" s="140"/>
      <c r="C1026" s="139" t="s">
        <v>591</v>
      </c>
      <c r="D1026" s="138" t="s">
        <v>181</v>
      </c>
      <c r="E1026" s="125">
        <v>28.8</v>
      </c>
      <c r="F1026" s="69">
        <v>0</v>
      </c>
      <c r="G1026" s="69"/>
      <c r="H1026" s="69">
        <v>0</v>
      </c>
      <c r="I1026" s="69"/>
      <c r="J1026" s="68"/>
      <c r="K1026" s="262"/>
      <c r="L1026" s="48"/>
    </row>
    <row r="1027" spans="1:12" s="62" customFormat="1" ht="15.75" customHeight="1" outlineLevel="2" x14ac:dyDescent="0.25">
      <c r="A1027" s="127">
        <v>6</v>
      </c>
      <c r="B1027" s="140"/>
      <c r="C1027" s="139" t="s">
        <v>590</v>
      </c>
      <c r="D1027" s="138" t="s">
        <v>181</v>
      </c>
      <c r="E1027" s="125">
        <v>15</v>
      </c>
      <c r="F1027" s="69">
        <v>0</v>
      </c>
      <c r="G1027" s="69"/>
      <c r="H1027" s="69">
        <v>0</v>
      </c>
      <c r="I1027" s="69"/>
      <c r="J1027" s="68"/>
      <c r="K1027" s="262"/>
      <c r="L1027" s="48"/>
    </row>
    <row r="1028" spans="1:12" s="62" customFormat="1" ht="15.75" customHeight="1" outlineLevel="2" x14ac:dyDescent="0.25">
      <c r="A1028" s="127">
        <v>7</v>
      </c>
      <c r="B1028" s="140"/>
      <c r="C1028" s="139" t="s">
        <v>589</v>
      </c>
      <c r="D1028" s="138" t="s">
        <v>181</v>
      </c>
      <c r="E1028" s="125">
        <v>15</v>
      </c>
      <c r="F1028" s="69">
        <v>0</v>
      </c>
      <c r="G1028" s="69"/>
      <c r="H1028" s="69">
        <v>0</v>
      </c>
      <c r="I1028" s="69"/>
      <c r="J1028" s="68"/>
      <c r="K1028" s="262"/>
      <c r="L1028" s="48"/>
    </row>
    <row r="1029" spans="1:12" s="62" customFormat="1" ht="15.75" customHeight="1" outlineLevel="2" x14ac:dyDescent="0.25">
      <c r="A1029" s="127">
        <v>8</v>
      </c>
      <c r="B1029" s="140"/>
      <c r="C1029" s="139" t="s">
        <v>588</v>
      </c>
      <c r="D1029" s="138" t="s">
        <v>190</v>
      </c>
      <c r="E1029" s="125">
        <v>1</v>
      </c>
      <c r="F1029" s="69">
        <v>0</v>
      </c>
      <c r="G1029" s="69"/>
      <c r="H1029" s="69">
        <v>0</v>
      </c>
      <c r="I1029" s="69"/>
      <c r="J1029" s="68"/>
      <c r="K1029" s="262"/>
      <c r="L1029" s="48"/>
    </row>
    <row r="1030" spans="1:12" s="62" customFormat="1" ht="25.5" customHeight="1" outlineLevel="2" x14ac:dyDescent="0.25">
      <c r="A1030" s="127">
        <v>9</v>
      </c>
      <c r="B1030" s="140"/>
      <c r="C1030" s="139" t="s">
        <v>587</v>
      </c>
      <c r="D1030" s="138" t="s">
        <v>181</v>
      </c>
      <c r="E1030" s="125">
        <v>5.98</v>
      </c>
      <c r="F1030" s="69">
        <v>0</v>
      </c>
      <c r="G1030" s="69"/>
      <c r="H1030" s="69">
        <v>0</v>
      </c>
      <c r="I1030" s="69"/>
      <c r="J1030" s="68"/>
      <c r="K1030" s="262"/>
      <c r="L1030" s="48"/>
    </row>
    <row r="1031" spans="1:12" s="62" customFormat="1" ht="15.75" customHeight="1" outlineLevel="2" x14ac:dyDescent="0.25">
      <c r="A1031" s="127">
        <v>10</v>
      </c>
      <c r="B1031" s="140"/>
      <c r="C1031" s="139" t="s">
        <v>586</v>
      </c>
      <c r="D1031" s="138" t="s">
        <v>217</v>
      </c>
      <c r="E1031" s="129">
        <v>0.3</v>
      </c>
      <c r="F1031" s="69">
        <v>0</v>
      </c>
      <c r="G1031" s="69"/>
      <c r="H1031" s="69">
        <v>0</v>
      </c>
      <c r="I1031" s="69"/>
      <c r="J1031" s="68"/>
      <c r="K1031" s="262"/>
      <c r="L1031" s="48"/>
    </row>
    <row r="1032" spans="1:12" s="62" customFormat="1" ht="15.75" customHeight="1" outlineLevel="2" x14ac:dyDescent="0.25">
      <c r="A1032" s="127">
        <v>11</v>
      </c>
      <c r="B1032" s="140"/>
      <c r="C1032" s="139" t="s">
        <v>585</v>
      </c>
      <c r="D1032" s="138" t="s">
        <v>181</v>
      </c>
      <c r="E1032" s="125">
        <v>6</v>
      </c>
      <c r="F1032" s="69">
        <v>0</v>
      </c>
      <c r="G1032" s="69"/>
      <c r="H1032" s="69">
        <v>0</v>
      </c>
      <c r="I1032" s="69"/>
      <c r="J1032" s="68"/>
      <c r="K1032" s="262"/>
      <c r="L1032" s="48"/>
    </row>
    <row r="1033" spans="1:12" s="62" customFormat="1" ht="15.75" customHeight="1" outlineLevel="2" x14ac:dyDescent="0.25">
      <c r="A1033" s="127">
        <v>12</v>
      </c>
      <c r="B1033" s="140"/>
      <c r="C1033" s="139" t="s">
        <v>584</v>
      </c>
      <c r="D1033" s="138" t="s">
        <v>185</v>
      </c>
      <c r="E1033" s="129">
        <v>0.4</v>
      </c>
      <c r="F1033" s="69">
        <v>0</v>
      </c>
      <c r="G1033" s="69"/>
      <c r="H1033" s="69">
        <v>0</v>
      </c>
      <c r="I1033" s="69"/>
      <c r="J1033" s="68"/>
      <c r="K1033" s="262"/>
      <c r="L1033" s="48"/>
    </row>
    <row r="1034" spans="1:12" s="62" customFormat="1" ht="15.75" customHeight="1" outlineLevel="2" x14ac:dyDescent="0.25">
      <c r="A1034" s="127">
        <v>13</v>
      </c>
      <c r="B1034" s="140"/>
      <c r="C1034" s="139" t="s">
        <v>583</v>
      </c>
      <c r="D1034" s="138" t="s">
        <v>181</v>
      </c>
      <c r="E1034" s="125">
        <v>8.1</v>
      </c>
      <c r="F1034" s="69">
        <v>0</v>
      </c>
      <c r="G1034" s="69"/>
      <c r="H1034" s="69">
        <v>0</v>
      </c>
      <c r="I1034" s="69"/>
      <c r="J1034" s="68"/>
      <c r="K1034" s="262"/>
      <c r="L1034" s="48"/>
    </row>
    <row r="1035" spans="1:12" s="62" customFormat="1" ht="15.75" customHeight="1" outlineLevel="2" x14ac:dyDescent="0.25">
      <c r="A1035" s="127">
        <v>14</v>
      </c>
      <c r="B1035" s="140"/>
      <c r="C1035" s="139" t="s">
        <v>582</v>
      </c>
      <c r="D1035" s="138" t="s">
        <v>181</v>
      </c>
      <c r="E1035" s="125">
        <v>8.1</v>
      </c>
      <c r="F1035" s="69">
        <v>0</v>
      </c>
      <c r="G1035" s="69"/>
      <c r="H1035" s="69">
        <v>0</v>
      </c>
      <c r="I1035" s="69"/>
      <c r="J1035" s="68"/>
      <c r="K1035" s="262"/>
      <c r="L1035" s="48"/>
    </row>
    <row r="1036" spans="1:12" s="62" customFormat="1" ht="15.75" customHeight="1" outlineLevel="2" x14ac:dyDescent="0.25">
      <c r="A1036" s="127">
        <v>15</v>
      </c>
      <c r="B1036" s="140"/>
      <c r="C1036" s="139" t="s">
        <v>581</v>
      </c>
      <c r="D1036" s="138" t="s">
        <v>211</v>
      </c>
      <c r="E1036" s="125">
        <v>1.62</v>
      </c>
      <c r="F1036" s="69">
        <v>0</v>
      </c>
      <c r="G1036" s="69"/>
      <c r="H1036" s="69">
        <v>0</v>
      </c>
      <c r="I1036" s="69"/>
      <c r="J1036" s="68"/>
      <c r="K1036" s="262"/>
      <c r="L1036" s="48"/>
    </row>
    <row r="1037" spans="1:12" s="62" customFormat="1" ht="15.75" customHeight="1" outlineLevel="2" x14ac:dyDescent="0.25">
      <c r="A1037" s="127">
        <v>16</v>
      </c>
      <c r="B1037" s="140"/>
      <c r="C1037" s="139" t="s">
        <v>580</v>
      </c>
      <c r="D1037" s="138" t="s">
        <v>211</v>
      </c>
      <c r="E1037" s="125">
        <v>1.5</v>
      </c>
      <c r="F1037" s="69">
        <v>0</v>
      </c>
      <c r="G1037" s="69"/>
      <c r="H1037" s="69">
        <v>0</v>
      </c>
      <c r="I1037" s="69"/>
      <c r="J1037" s="68"/>
      <c r="K1037" s="262"/>
      <c r="L1037" s="48"/>
    </row>
    <row r="1038" spans="1:12" s="62" customFormat="1" ht="15.75" customHeight="1" outlineLevel="2" x14ac:dyDescent="0.25">
      <c r="A1038" s="127">
        <v>17</v>
      </c>
      <c r="B1038" s="140"/>
      <c r="C1038" s="139" t="s">
        <v>579</v>
      </c>
      <c r="D1038" s="138" t="s">
        <v>181</v>
      </c>
      <c r="E1038" s="125">
        <v>24</v>
      </c>
      <c r="F1038" s="69">
        <v>0</v>
      </c>
      <c r="G1038" s="69"/>
      <c r="H1038" s="69">
        <v>0</v>
      </c>
      <c r="I1038" s="69"/>
      <c r="J1038" s="68"/>
      <c r="K1038" s="262"/>
      <c r="L1038" s="48"/>
    </row>
    <row r="1039" spans="1:12" s="62" customFormat="1" ht="25.5" outlineLevel="1" x14ac:dyDescent="0.25">
      <c r="A1039" s="103"/>
      <c r="B1039" s="102"/>
      <c r="C1039" s="101" t="s">
        <v>578</v>
      </c>
      <c r="D1039" s="100" t="s">
        <v>190</v>
      </c>
      <c r="E1039" s="98">
        <v>1</v>
      </c>
      <c r="F1039" s="98">
        <v>964481.42160000012</v>
      </c>
      <c r="G1039" s="98">
        <f>F1039*E1039</f>
        <v>964481.42160000012</v>
      </c>
      <c r="H1039" s="98">
        <v>614568.74336000008</v>
      </c>
      <c r="I1039" s="98">
        <f>H1039*E1039</f>
        <v>614568.74336000008</v>
      </c>
      <c r="J1039" s="98">
        <f>I1039+G1039</f>
        <v>1579050.1649600002</v>
      </c>
      <c r="K1039" s="263"/>
      <c r="L1039" s="48"/>
    </row>
    <row r="1040" spans="1:12" s="62" customFormat="1" ht="15.75" outlineLevel="3" x14ac:dyDescent="0.25">
      <c r="A1040" s="143"/>
      <c r="B1040" s="142"/>
      <c r="C1040" s="126" t="s">
        <v>577</v>
      </c>
      <c r="D1040" s="124" t="s">
        <v>185</v>
      </c>
      <c r="E1040" s="128">
        <f>E1041+E1042</f>
        <v>35.82</v>
      </c>
      <c r="F1040" s="76">
        <v>0</v>
      </c>
      <c r="G1040" s="76">
        <f>F1040*E1040</f>
        <v>0</v>
      </c>
      <c r="H1040" s="76">
        <v>0</v>
      </c>
      <c r="I1040" s="76">
        <f>H1040*E1040</f>
        <v>0</v>
      </c>
      <c r="J1040" s="75">
        <f>I1040+G1040</f>
        <v>0</v>
      </c>
      <c r="K1040" s="55"/>
      <c r="L1040" s="48"/>
    </row>
    <row r="1041" spans="1:12" s="62" customFormat="1" ht="15.75" outlineLevel="3" x14ac:dyDescent="0.25">
      <c r="A1041" s="127">
        <v>1</v>
      </c>
      <c r="B1041" s="140"/>
      <c r="C1041" s="139" t="s">
        <v>576</v>
      </c>
      <c r="D1041" s="138" t="s">
        <v>185</v>
      </c>
      <c r="E1041" s="125">
        <v>35.200000000000003</v>
      </c>
      <c r="F1041" s="69">
        <v>0</v>
      </c>
      <c r="G1041" s="69"/>
      <c r="H1041" s="69">
        <v>0</v>
      </c>
      <c r="I1041" s="69"/>
      <c r="J1041" s="68"/>
      <c r="K1041" s="55"/>
      <c r="L1041" s="48"/>
    </row>
    <row r="1042" spans="1:12" s="62" customFormat="1" ht="15.75" outlineLevel="3" x14ac:dyDescent="0.25">
      <c r="A1042" s="127">
        <v>2</v>
      </c>
      <c r="B1042" s="140"/>
      <c r="C1042" s="139" t="s">
        <v>575</v>
      </c>
      <c r="D1042" s="138" t="s">
        <v>185</v>
      </c>
      <c r="E1042" s="125">
        <v>0.62</v>
      </c>
      <c r="F1042" s="69">
        <v>0</v>
      </c>
      <c r="G1042" s="69"/>
      <c r="H1042" s="69">
        <v>0</v>
      </c>
      <c r="I1042" s="69"/>
      <c r="J1042" s="68"/>
      <c r="K1042" s="55"/>
      <c r="L1042" s="48"/>
    </row>
    <row r="1043" spans="1:12" s="62" customFormat="1" ht="15.75" outlineLevel="3" x14ac:dyDescent="0.25">
      <c r="A1043" s="127">
        <v>3</v>
      </c>
      <c r="B1043" s="140"/>
      <c r="C1043" s="139" t="s">
        <v>574</v>
      </c>
      <c r="D1043" s="138" t="s">
        <v>181</v>
      </c>
      <c r="E1043" s="125">
        <v>93</v>
      </c>
      <c r="F1043" s="69">
        <v>0</v>
      </c>
      <c r="G1043" s="69"/>
      <c r="H1043" s="69">
        <v>0</v>
      </c>
      <c r="I1043" s="69"/>
      <c r="J1043" s="68"/>
      <c r="K1043" s="55"/>
      <c r="L1043" s="48"/>
    </row>
    <row r="1044" spans="1:12" s="62" customFormat="1" ht="15.75" outlineLevel="3" x14ac:dyDescent="0.25">
      <c r="A1044" s="127">
        <v>4</v>
      </c>
      <c r="B1044" s="140"/>
      <c r="C1044" s="139" t="s">
        <v>573</v>
      </c>
      <c r="D1044" s="138" t="s">
        <v>185</v>
      </c>
      <c r="E1044" s="125">
        <v>8.9</v>
      </c>
      <c r="F1044" s="69">
        <v>0</v>
      </c>
      <c r="G1044" s="69"/>
      <c r="H1044" s="69">
        <v>0</v>
      </c>
      <c r="I1044" s="69"/>
      <c r="J1044" s="68"/>
      <c r="K1044" s="55"/>
      <c r="L1044" s="48"/>
    </row>
    <row r="1045" spans="1:12" s="62" customFormat="1" ht="15.75" outlineLevel="3" x14ac:dyDescent="0.25">
      <c r="A1045" s="127">
        <v>5</v>
      </c>
      <c r="B1045" s="140"/>
      <c r="C1045" s="139" t="s">
        <v>338</v>
      </c>
      <c r="D1045" s="138" t="s">
        <v>185</v>
      </c>
      <c r="E1045" s="125">
        <v>2.2200000000000002</v>
      </c>
      <c r="F1045" s="69">
        <v>0</v>
      </c>
      <c r="G1045" s="69"/>
      <c r="H1045" s="69">
        <v>0</v>
      </c>
      <c r="I1045" s="69"/>
      <c r="J1045" s="68"/>
      <c r="K1045" s="55"/>
      <c r="L1045" s="48"/>
    </row>
    <row r="1046" spans="1:12" s="62" customFormat="1" ht="15.75" outlineLevel="3" x14ac:dyDescent="0.25">
      <c r="A1046" s="127">
        <v>6</v>
      </c>
      <c r="B1046" s="140"/>
      <c r="C1046" s="139" t="s">
        <v>572</v>
      </c>
      <c r="D1046" s="138" t="s">
        <v>185</v>
      </c>
      <c r="E1046" s="125">
        <v>24.7</v>
      </c>
      <c r="F1046" s="69">
        <v>0</v>
      </c>
      <c r="G1046" s="69"/>
      <c r="H1046" s="69">
        <v>0</v>
      </c>
      <c r="I1046" s="69"/>
      <c r="J1046" s="68"/>
      <c r="K1046" s="55"/>
      <c r="L1046" s="48"/>
    </row>
    <row r="1047" spans="1:12" s="62" customFormat="1" ht="15.75" outlineLevel="3" collapsed="1" x14ac:dyDescent="0.25">
      <c r="A1047" s="141"/>
      <c r="B1047" s="122"/>
      <c r="C1047" s="126" t="s">
        <v>571</v>
      </c>
      <c r="D1047" s="129" t="s">
        <v>185</v>
      </c>
      <c r="E1047" s="125">
        <v>28</v>
      </c>
      <c r="F1047" s="76">
        <v>0</v>
      </c>
      <c r="G1047" s="76">
        <f>F1047*E1047</f>
        <v>0</v>
      </c>
      <c r="H1047" s="76">
        <v>0</v>
      </c>
      <c r="I1047" s="76">
        <f>H1047*E1047</f>
        <v>0</v>
      </c>
      <c r="J1047" s="75">
        <f>I1047+G1047</f>
        <v>0</v>
      </c>
      <c r="K1047" s="55"/>
      <c r="L1047" s="48"/>
    </row>
    <row r="1048" spans="1:12" s="135" customFormat="1" ht="25.5" outlineLevel="3" x14ac:dyDescent="0.25">
      <c r="A1048" s="127">
        <v>1</v>
      </c>
      <c r="B1048" s="140"/>
      <c r="C1048" s="139" t="s">
        <v>570</v>
      </c>
      <c r="D1048" s="138" t="s">
        <v>185</v>
      </c>
      <c r="E1048" s="125">
        <v>28</v>
      </c>
      <c r="F1048" s="69">
        <v>0</v>
      </c>
      <c r="G1048" s="69"/>
      <c r="H1048" s="69">
        <v>0</v>
      </c>
      <c r="I1048" s="69"/>
      <c r="J1048" s="68"/>
      <c r="K1048" s="137"/>
      <c r="L1048" s="136"/>
    </row>
    <row r="1049" spans="1:12" s="135" customFormat="1" ht="15.75" outlineLevel="3" x14ac:dyDescent="0.25">
      <c r="A1049" s="127">
        <v>2</v>
      </c>
      <c r="B1049" s="140"/>
      <c r="C1049" s="139" t="s">
        <v>569</v>
      </c>
      <c r="D1049" s="138" t="s">
        <v>217</v>
      </c>
      <c r="E1049" s="129">
        <v>1.2432000000000001</v>
      </c>
      <c r="F1049" s="69">
        <v>0</v>
      </c>
      <c r="G1049" s="69"/>
      <c r="H1049" s="69">
        <v>0</v>
      </c>
      <c r="I1049" s="69"/>
      <c r="J1049" s="68"/>
      <c r="K1049" s="137"/>
      <c r="L1049" s="136"/>
    </row>
    <row r="1050" spans="1:12" s="135" customFormat="1" ht="15.75" outlineLevel="3" x14ac:dyDescent="0.25">
      <c r="A1050" s="127">
        <v>3</v>
      </c>
      <c r="B1050" s="140"/>
      <c r="C1050" s="139" t="s">
        <v>568</v>
      </c>
      <c r="D1050" s="138" t="s">
        <v>185</v>
      </c>
      <c r="E1050" s="125">
        <v>7.2</v>
      </c>
      <c r="F1050" s="69">
        <v>0</v>
      </c>
      <c r="G1050" s="69"/>
      <c r="H1050" s="69">
        <v>0</v>
      </c>
      <c r="I1050" s="69"/>
      <c r="J1050" s="68"/>
      <c r="K1050" s="137"/>
      <c r="L1050" s="136"/>
    </row>
    <row r="1051" spans="1:12" s="135" customFormat="1" ht="15.75" outlineLevel="3" x14ac:dyDescent="0.25">
      <c r="A1051" s="127">
        <v>4</v>
      </c>
      <c r="B1051" s="140"/>
      <c r="C1051" s="139" t="s">
        <v>567</v>
      </c>
      <c r="D1051" s="138" t="s">
        <v>181</v>
      </c>
      <c r="E1051" s="125">
        <v>75.48</v>
      </c>
      <c r="F1051" s="69">
        <v>0</v>
      </c>
      <c r="G1051" s="69"/>
      <c r="H1051" s="69">
        <v>0</v>
      </c>
      <c r="I1051" s="69"/>
      <c r="J1051" s="68"/>
      <c r="K1051" s="137"/>
      <c r="L1051" s="136"/>
    </row>
    <row r="1052" spans="1:12" s="62" customFormat="1" ht="15.75" outlineLevel="1" x14ac:dyDescent="0.25">
      <c r="A1052" s="103"/>
      <c r="B1052" s="102"/>
      <c r="C1052" s="101" t="s">
        <v>566</v>
      </c>
      <c r="D1052" s="100" t="s">
        <v>217</v>
      </c>
      <c r="E1052" s="99">
        <v>0.33700000000000002</v>
      </c>
      <c r="F1052" s="98">
        <v>189131.25</v>
      </c>
      <c r="G1052" s="98">
        <f>F1052*E1052</f>
        <v>63737.231250000004</v>
      </c>
      <c r="H1052" s="98">
        <v>397529.97032640944</v>
      </c>
      <c r="I1052" s="98">
        <f>H1052*E1052</f>
        <v>133967.59999999998</v>
      </c>
      <c r="J1052" s="98">
        <f>I1052+G1052</f>
        <v>197704.83124999999</v>
      </c>
      <c r="K1052" s="55"/>
      <c r="L1052" s="48"/>
    </row>
    <row r="1053" spans="1:12" s="135" customFormat="1" ht="38.25" outlineLevel="2" x14ac:dyDescent="0.25">
      <c r="A1053" s="127">
        <v>1</v>
      </c>
      <c r="B1053" s="140"/>
      <c r="C1053" s="139" t="s">
        <v>565</v>
      </c>
      <c r="D1053" s="138" t="s">
        <v>190</v>
      </c>
      <c r="E1053" s="125">
        <v>5</v>
      </c>
      <c r="F1053" s="69"/>
      <c r="G1053" s="69"/>
      <c r="H1053" s="69"/>
      <c r="I1053" s="69"/>
      <c r="J1053" s="68"/>
      <c r="K1053" s="137"/>
      <c r="L1053" s="136"/>
    </row>
    <row r="1054" spans="1:12" s="135" customFormat="1" ht="25.5" outlineLevel="2" x14ac:dyDescent="0.25">
      <c r="A1054" s="127">
        <v>2</v>
      </c>
      <c r="B1054" s="140"/>
      <c r="C1054" s="139" t="s">
        <v>564</v>
      </c>
      <c r="D1054" s="138" t="s">
        <v>190</v>
      </c>
      <c r="E1054" s="125">
        <v>3</v>
      </c>
      <c r="F1054" s="69"/>
      <c r="G1054" s="69"/>
      <c r="H1054" s="69"/>
      <c r="I1054" s="69"/>
      <c r="J1054" s="68"/>
      <c r="K1054" s="137"/>
      <c r="L1054" s="136"/>
    </row>
    <row r="1055" spans="1:12" s="135" customFormat="1" ht="25.5" outlineLevel="2" x14ac:dyDescent="0.25">
      <c r="A1055" s="127">
        <v>3</v>
      </c>
      <c r="B1055" s="140"/>
      <c r="C1055" s="139" t="s">
        <v>563</v>
      </c>
      <c r="D1055" s="138" t="s">
        <v>190</v>
      </c>
      <c r="E1055" s="125">
        <v>10</v>
      </c>
      <c r="F1055" s="69"/>
      <c r="G1055" s="69"/>
      <c r="H1055" s="69"/>
      <c r="I1055" s="69"/>
      <c r="J1055" s="68"/>
      <c r="K1055" s="137"/>
      <c r="L1055" s="136"/>
    </row>
    <row r="1056" spans="1:12" s="135" customFormat="1" ht="38.25" outlineLevel="2" x14ac:dyDescent="0.25">
      <c r="A1056" s="127">
        <v>4</v>
      </c>
      <c r="B1056" s="140"/>
      <c r="C1056" s="139" t="s">
        <v>562</v>
      </c>
      <c r="D1056" s="138" t="s">
        <v>190</v>
      </c>
      <c r="E1056" s="125">
        <v>1</v>
      </c>
      <c r="F1056" s="69"/>
      <c r="G1056" s="69"/>
      <c r="H1056" s="69"/>
      <c r="I1056" s="69"/>
      <c r="J1056" s="68"/>
      <c r="K1056" s="137"/>
      <c r="L1056" s="136"/>
    </row>
    <row r="1057" spans="1:12" s="135" customFormat="1" ht="15.75" outlineLevel="2" x14ac:dyDescent="0.25">
      <c r="A1057" s="127">
        <v>5</v>
      </c>
      <c r="B1057" s="140"/>
      <c r="C1057" s="139" t="s">
        <v>561</v>
      </c>
      <c r="D1057" s="138" t="s">
        <v>190</v>
      </c>
      <c r="E1057" s="125">
        <v>36</v>
      </c>
      <c r="F1057" s="69"/>
      <c r="G1057" s="69"/>
      <c r="H1057" s="69"/>
      <c r="I1057" s="69"/>
      <c r="J1057" s="68"/>
      <c r="K1057" s="137"/>
      <c r="L1057" s="136"/>
    </row>
    <row r="1058" spans="1:12" s="135" customFormat="1" ht="15.75" outlineLevel="2" x14ac:dyDescent="0.25">
      <c r="A1058" s="127">
        <v>6</v>
      </c>
      <c r="B1058" s="140"/>
      <c r="C1058" s="139" t="s">
        <v>560</v>
      </c>
      <c r="D1058" s="138" t="s">
        <v>190</v>
      </c>
      <c r="E1058" s="125">
        <v>10</v>
      </c>
      <c r="F1058" s="69"/>
      <c r="G1058" s="69"/>
      <c r="H1058" s="69"/>
      <c r="I1058" s="69"/>
      <c r="J1058" s="68"/>
      <c r="K1058" s="137"/>
      <c r="L1058" s="136"/>
    </row>
    <row r="1059" spans="1:12" s="135" customFormat="1" ht="15.75" outlineLevel="2" x14ac:dyDescent="0.25">
      <c r="A1059" s="127">
        <v>7</v>
      </c>
      <c r="B1059" s="140"/>
      <c r="C1059" s="139" t="s">
        <v>559</v>
      </c>
      <c r="D1059" s="138" t="s">
        <v>190</v>
      </c>
      <c r="E1059" s="125">
        <v>40</v>
      </c>
      <c r="F1059" s="69"/>
      <c r="G1059" s="69"/>
      <c r="H1059" s="69"/>
      <c r="I1059" s="69"/>
      <c r="J1059" s="68"/>
      <c r="K1059" s="137"/>
      <c r="L1059" s="136"/>
    </row>
    <row r="1060" spans="1:12" s="62" customFormat="1" ht="15.75" hidden="1" x14ac:dyDescent="0.25">
      <c r="A1060" s="54" t="s">
        <v>558</v>
      </c>
      <c r="B1060" s="71" t="s">
        <v>285</v>
      </c>
      <c r="C1060" s="70" t="s">
        <v>557</v>
      </c>
      <c r="D1060" s="89"/>
      <c r="E1060" s="69"/>
      <c r="F1060" s="69"/>
      <c r="G1060" s="69">
        <f>SUM(G1061:G1083)</f>
        <v>1005899.4</v>
      </c>
      <c r="H1060" s="69"/>
      <c r="I1060" s="69">
        <f>SUM(I1061:I1083)</f>
        <v>1844928.9000000001</v>
      </c>
      <c r="J1060" s="68">
        <f>SUM(J1061:J1083)</f>
        <v>2850828.3000000003</v>
      </c>
      <c r="K1060" s="67" t="s">
        <v>204</v>
      </c>
      <c r="L1060" s="48"/>
    </row>
    <row r="1061" spans="1:12" s="62" customFormat="1" ht="15.75" outlineLevel="1" x14ac:dyDescent="0.25">
      <c r="A1061" s="54"/>
      <c r="B1061" s="71"/>
      <c r="C1061" s="107" t="s">
        <v>334</v>
      </c>
      <c r="D1061" s="106" t="s">
        <v>190</v>
      </c>
      <c r="E1061" s="57">
        <v>1</v>
      </c>
      <c r="F1061" s="69">
        <v>6550</v>
      </c>
      <c r="G1061" s="69">
        <f t="shared" ref="G1061:G1071" si="72">F1061*E1061</f>
        <v>6550</v>
      </c>
      <c r="H1061" s="69">
        <v>55450.200000000004</v>
      </c>
      <c r="I1061" s="69">
        <f t="shared" ref="I1061:I1071" si="73">H1061*E1061</f>
        <v>55450.200000000004</v>
      </c>
      <c r="J1061" s="68">
        <f t="shared" ref="J1061:J1071" si="74">I1061+G1061</f>
        <v>62000.200000000004</v>
      </c>
      <c r="K1061" s="55"/>
      <c r="L1061" s="48"/>
    </row>
    <row r="1062" spans="1:12" s="62" customFormat="1" ht="15.75" outlineLevel="1" x14ac:dyDescent="0.25">
      <c r="A1062" s="54"/>
      <c r="B1062" s="71"/>
      <c r="C1062" s="107" t="s">
        <v>556</v>
      </c>
      <c r="D1062" s="106" t="s">
        <v>190</v>
      </c>
      <c r="E1062" s="57">
        <v>1</v>
      </c>
      <c r="F1062" s="69">
        <v>6550</v>
      </c>
      <c r="G1062" s="69">
        <f t="shared" si="72"/>
        <v>6550</v>
      </c>
      <c r="H1062" s="69">
        <v>36189.4</v>
      </c>
      <c r="I1062" s="69">
        <f t="shared" si="73"/>
        <v>36189.4</v>
      </c>
      <c r="J1062" s="68">
        <f t="shared" si="74"/>
        <v>42739.4</v>
      </c>
      <c r="K1062" s="55"/>
      <c r="L1062" s="48"/>
    </row>
    <row r="1063" spans="1:12" s="62" customFormat="1" ht="25.5" outlineLevel="1" x14ac:dyDescent="0.25">
      <c r="A1063" s="54"/>
      <c r="B1063" s="71"/>
      <c r="C1063" s="107" t="s">
        <v>555</v>
      </c>
      <c r="D1063" s="106" t="s">
        <v>280</v>
      </c>
      <c r="E1063" s="57">
        <v>30</v>
      </c>
      <c r="F1063" s="69">
        <v>232</v>
      </c>
      <c r="G1063" s="69">
        <f t="shared" si="72"/>
        <v>6960</v>
      </c>
      <c r="H1063" s="69">
        <v>611</v>
      </c>
      <c r="I1063" s="69">
        <f t="shared" si="73"/>
        <v>18330</v>
      </c>
      <c r="J1063" s="68">
        <f t="shared" si="74"/>
        <v>25290</v>
      </c>
      <c r="K1063" s="55"/>
      <c r="L1063" s="48"/>
    </row>
    <row r="1064" spans="1:12" s="62" customFormat="1" ht="25.5" outlineLevel="1" x14ac:dyDescent="0.25">
      <c r="A1064" s="54"/>
      <c r="B1064" s="71"/>
      <c r="C1064" s="107" t="s">
        <v>554</v>
      </c>
      <c r="D1064" s="106" t="s">
        <v>280</v>
      </c>
      <c r="E1064" s="57">
        <v>800</v>
      </c>
      <c r="F1064" s="69">
        <v>182</v>
      </c>
      <c r="G1064" s="69">
        <f t="shared" si="72"/>
        <v>145600</v>
      </c>
      <c r="H1064" s="69">
        <v>184.6</v>
      </c>
      <c r="I1064" s="69">
        <f t="shared" si="73"/>
        <v>147680</v>
      </c>
      <c r="J1064" s="68">
        <f t="shared" si="74"/>
        <v>293280</v>
      </c>
      <c r="K1064" s="55"/>
      <c r="L1064" s="48"/>
    </row>
    <row r="1065" spans="1:12" s="62" customFormat="1" ht="25.5" outlineLevel="1" x14ac:dyDescent="0.25">
      <c r="A1065" s="54"/>
      <c r="B1065" s="71"/>
      <c r="C1065" s="107" t="s">
        <v>553</v>
      </c>
      <c r="D1065" s="106" t="s">
        <v>280</v>
      </c>
      <c r="E1065" s="57">
        <v>260</v>
      </c>
      <c r="F1065" s="69">
        <v>182</v>
      </c>
      <c r="G1065" s="69">
        <f t="shared" si="72"/>
        <v>47320</v>
      </c>
      <c r="H1065" s="69">
        <v>239.20000000000002</v>
      </c>
      <c r="I1065" s="69">
        <f t="shared" si="73"/>
        <v>62192.000000000007</v>
      </c>
      <c r="J1065" s="68">
        <f t="shared" si="74"/>
        <v>109512</v>
      </c>
      <c r="K1065" s="55"/>
      <c r="L1065" s="48"/>
    </row>
    <row r="1066" spans="1:12" s="62" customFormat="1" ht="25.5" outlineLevel="1" x14ac:dyDescent="0.25">
      <c r="A1066" s="54"/>
      <c r="B1066" s="71"/>
      <c r="C1066" s="107" t="s">
        <v>552</v>
      </c>
      <c r="D1066" s="106" t="s">
        <v>190</v>
      </c>
      <c r="E1066" s="57">
        <v>78</v>
      </c>
      <c r="F1066" s="69">
        <v>1865</v>
      </c>
      <c r="G1066" s="69">
        <f t="shared" si="72"/>
        <v>145470</v>
      </c>
      <c r="H1066" s="69">
        <v>6208.4</v>
      </c>
      <c r="I1066" s="69">
        <f t="shared" si="73"/>
        <v>484255.19999999995</v>
      </c>
      <c r="J1066" s="68">
        <f t="shared" si="74"/>
        <v>629725.19999999995</v>
      </c>
      <c r="K1066" s="55"/>
      <c r="L1066" s="48"/>
    </row>
    <row r="1067" spans="1:12" s="62" customFormat="1" ht="15.75" outlineLevel="1" x14ac:dyDescent="0.25">
      <c r="A1067" s="54"/>
      <c r="B1067" s="71"/>
      <c r="C1067" s="107" t="s">
        <v>551</v>
      </c>
      <c r="D1067" s="106" t="s">
        <v>190</v>
      </c>
      <c r="E1067" s="57">
        <v>15</v>
      </c>
      <c r="F1067" s="69">
        <v>1865</v>
      </c>
      <c r="G1067" s="69">
        <f t="shared" si="72"/>
        <v>27975</v>
      </c>
      <c r="H1067" s="69">
        <v>18060.8</v>
      </c>
      <c r="I1067" s="69">
        <f t="shared" si="73"/>
        <v>270912</v>
      </c>
      <c r="J1067" s="68">
        <f t="shared" si="74"/>
        <v>298887</v>
      </c>
      <c r="K1067" s="55"/>
      <c r="L1067" s="48"/>
    </row>
    <row r="1068" spans="1:12" s="62" customFormat="1" ht="25.5" outlineLevel="1" x14ac:dyDescent="0.25">
      <c r="A1068" s="54"/>
      <c r="B1068" s="71"/>
      <c r="C1068" s="107" t="s">
        <v>550</v>
      </c>
      <c r="D1068" s="106" t="s">
        <v>190</v>
      </c>
      <c r="E1068" s="57">
        <v>41</v>
      </c>
      <c r="F1068" s="69">
        <v>1865</v>
      </c>
      <c r="G1068" s="69">
        <f t="shared" si="72"/>
        <v>76465</v>
      </c>
      <c r="H1068" s="69">
        <v>8098.8</v>
      </c>
      <c r="I1068" s="69">
        <f t="shared" si="73"/>
        <v>332050.8</v>
      </c>
      <c r="J1068" s="68">
        <f t="shared" si="74"/>
        <v>408515.8</v>
      </c>
      <c r="K1068" s="55"/>
      <c r="L1068" s="48"/>
    </row>
    <row r="1069" spans="1:12" s="62" customFormat="1" ht="25.5" outlineLevel="1" x14ac:dyDescent="0.25">
      <c r="A1069" s="54"/>
      <c r="B1069" s="71"/>
      <c r="C1069" s="107" t="s">
        <v>549</v>
      </c>
      <c r="D1069" s="106" t="s">
        <v>190</v>
      </c>
      <c r="E1069" s="57">
        <v>3</v>
      </c>
      <c r="F1069" s="69">
        <v>1865</v>
      </c>
      <c r="G1069" s="69">
        <f t="shared" si="72"/>
        <v>5595</v>
      </c>
      <c r="H1069" s="69">
        <v>1424.6</v>
      </c>
      <c r="I1069" s="69">
        <f t="shared" si="73"/>
        <v>4273.7999999999993</v>
      </c>
      <c r="J1069" s="68">
        <f t="shared" si="74"/>
        <v>9868.7999999999993</v>
      </c>
      <c r="K1069" s="55"/>
      <c r="L1069" s="48"/>
    </row>
    <row r="1070" spans="1:12" s="62" customFormat="1" ht="15.75" outlineLevel="1" x14ac:dyDescent="0.25">
      <c r="A1070" s="54"/>
      <c r="B1070" s="71"/>
      <c r="C1070" s="107" t="s">
        <v>333</v>
      </c>
      <c r="D1070" s="106" t="s">
        <v>280</v>
      </c>
      <c r="E1070" s="57">
        <v>351</v>
      </c>
      <c r="F1070" s="69">
        <v>838.40000000000009</v>
      </c>
      <c r="G1070" s="69">
        <f t="shared" si="72"/>
        <v>294278.40000000002</v>
      </c>
      <c r="H1070" s="69">
        <v>699.4</v>
      </c>
      <c r="I1070" s="69">
        <f t="shared" si="73"/>
        <v>245489.4</v>
      </c>
      <c r="J1070" s="68">
        <f t="shared" si="74"/>
        <v>539767.80000000005</v>
      </c>
      <c r="K1070" s="55"/>
      <c r="L1070" s="48"/>
    </row>
    <row r="1071" spans="1:12" s="62" customFormat="1" ht="15.75" outlineLevel="1" x14ac:dyDescent="0.25">
      <c r="A1071" s="54"/>
      <c r="B1071" s="71"/>
      <c r="C1071" s="107" t="s">
        <v>548</v>
      </c>
      <c r="D1071" s="106" t="s">
        <v>215</v>
      </c>
      <c r="E1071" s="57">
        <v>1</v>
      </c>
      <c r="F1071" s="69">
        <v>192832</v>
      </c>
      <c r="G1071" s="69">
        <f t="shared" si="72"/>
        <v>192832</v>
      </c>
      <c r="H1071" s="69">
        <v>188106.1</v>
      </c>
      <c r="I1071" s="69">
        <f t="shared" si="73"/>
        <v>188106.1</v>
      </c>
      <c r="J1071" s="68">
        <f t="shared" si="74"/>
        <v>380938.1</v>
      </c>
      <c r="K1071" s="55"/>
      <c r="L1071" s="48"/>
    </row>
    <row r="1072" spans="1:12" s="62" customFormat="1" ht="25.5" outlineLevel="2" x14ac:dyDescent="0.25">
      <c r="A1072" s="54"/>
      <c r="B1072" s="71"/>
      <c r="C1072" s="134" t="s">
        <v>547</v>
      </c>
      <c r="D1072" s="106" t="s">
        <v>190</v>
      </c>
      <c r="E1072" s="57">
        <v>14</v>
      </c>
      <c r="F1072" s="69"/>
      <c r="G1072" s="69"/>
      <c r="H1072" s="69"/>
      <c r="I1072" s="69"/>
      <c r="J1072" s="68"/>
      <c r="K1072" s="55"/>
      <c r="L1072" s="48"/>
    </row>
    <row r="1073" spans="1:12" s="62" customFormat="1" ht="15.75" outlineLevel="2" x14ac:dyDescent="0.25">
      <c r="A1073" s="54"/>
      <c r="B1073" s="71"/>
      <c r="C1073" s="134" t="s">
        <v>546</v>
      </c>
      <c r="D1073" s="106" t="s">
        <v>190</v>
      </c>
      <c r="E1073" s="57">
        <v>9</v>
      </c>
      <c r="F1073" s="69"/>
      <c r="G1073" s="69"/>
      <c r="H1073" s="69"/>
      <c r="I1073" s="69"/>
      <c r="J1073" s="68"/>
      <c r="K1073" s="55"/>
      <c r="L1073" s="48"/>
    </row>
    <row r="1074" spans="1:12" s="62" customFormat="1" ht="25.5" outlineLevel="2" x14ac:dyDescent="0.25">
      <c r="A1074" s="54"/>
      <c r="B1074" s="71"/>
      <c r="C1074" s="134" t="s">
        <v>545</v>
      </c>
      <c r="D1074" s="106" t="s">
        <v>190</v>
      </c>
      <c r="E1074" s="57">
        <v>14</v>
      </c>
      <c r="F1074" s="69"/>
      <c r="G1074" s="69"/>
      <c r="H1074" s="69"/>
      <c r="I1074" s="69"/>
      <c r="J1074" s="68"/>
      <c r="K1074" s="55"/>
      <c r="L1074" s="48"/>
    </row>
    <row r="1075" spans="1:12" s="62" customFormat="1" ht="15.75" outlineLevel="2" x14ac:dyDescent="0.25">
      <c r="A1075" s="54"/>
      <c r="B1075" s="71"/>
      <c r="C1075" s="134" t="s">
        <v>544</v>
      </c>
      <c r="D1075" s="106" t="s">
        <v>190</v>
      </c>
      <c r="E1075" s="57">
        <v>38</v>
      </c>
      <c r="F1075" s="69"/>
      <c r="G1075" s="69"/>
      <c r="H1075" s="69"/>
      <c r="I1075" s="69"/>
      <c r="J1075" s="68"/>
      <c r="K1075" s="55"/>
      <c r="L1075" s="48"/>
    </row>
    <row r="1076" spans="1:12" s="62" customFormat="1" ht="15.75" outlineLevel="2" x14ac:dyDescent="0.25">
      <c r="A1076" s="54"/>
      <c r="B1076" s="71"/>
      <c r="C1076" s="134" t="s">
        <v>543</v>
      </c>
      <c r="D1076" s="106" t="s">
        <v>190</v>
      </c>
      <c r="E1076" s="57">
        <v>100</v>
      </c>
      <c r="F1076" s="69"/>
      <c r="G1076" s="69"/>
      <c r="H1076" s="69"/>
      <c r="I1076" s="69"/>
      <c r="J1076" s="68"/>
      <c r="K1076" s="55"/>
      <c r="L1076" s="48"/>
    </row>
    <row r="1077" spans="1:12" s="62" customFormat="1" ht="15.75" outlineLevel="2" x14ac:dyDescent="0.25">
      <c r="A1077" s="54"/>
      <c r="B1077" s="71"/>
      <c r="C1077" s="134" t="s">
        <v>542</v>
      </c>
      <c r="D1077" s="106" t="s">
        <v>190</v>
      </c>
      <c r="E1077" s="57">
        <v>75</v>
      </c>
      <c r="F1077" s="69"/>
      <c r="G1077" s="69"/>
      <c r="H1077" s="69"/>
      <c r="I1077" s="69"/>
      <c r="J1077" s="68"/>
      <c r="K1077" s="55"/>
      <c r="L1077" s="48"/>
    </row>
    <row r="1078" spans="1:12" s="62" customFormat="1" ht="15.75" outlineLevel="2" x14ac:dyDescent="0.25">
      <c r="A1078" s="54"/>
      <c r="B1078" s="71"/>
      <c r="C1078" s="134"/>
      <c r="D1078" s="106"/>
      <c r="E1078" s="57"/>
      <c r="F1078" s="69"/>
      <c r="G1078" s="69"/>
      <c r="H1078" s="69"/>
      <c r="I1078" s="69"/>
      <c r="J1078" s="68"/>
      <c r="K1078" s="55"/>
      <c r="L1078" s="48"/>
    </row>
    <row r="1079" spans="1:12" s="62" customFormat="1" ht="25.5" outlineLevel="2" x14ac:dyDescent="0.25">
      <c r="A1079" s="54"/>
      <c r="B1079" s="71"/>
      <c r="C1079" s="134" t="s">
        <v>541</v>
      </c>
      <c r="D1079" s="106" t="s">
        <v>280</v>
      </c>
      <c r="E1079" s="57">
        <v>800</v>
      </c>
      <c r="F1079" s="69"/>
      <c r="G1079" s="69"/>
      <c r="H1079" s="69"/>
      <c r="I1079" s="69"/>
      <c r="J1079" s="68"/>
      <c r="K1079" s="55"/>
      <c r="L1079" s="48"/>
    </row>
    <row r="1080" spans="1:12" s="62" customFormat="1" ht="15.75" outlineLevel="2" x14ac:dyDescent="0.25">
      <c r="A1080" s="54"/>
      <c r="B1080" s="71"/>
      <c r="C1080" s="134" t="s">
        <v>540</v>
      </c>
      <c r="D1080" s="106" t="s">
        <v>280</v>
      </c>
      <c r="E1080" s="57">
        <v>64</v>
      </c>
      <c r="F1080" s="69"/>
      <c r="G1080" s="69"/>
      <c r="H1080" s="69"/>
      <c r="I1080" s="69"/>
      <c r="J1080" s="68"/>
      <c r="K1080" s="55"/>
      <c r="L1080" s="48"/>
    </row>
    <row r="1081" spans="1:12" s="62" customFormat="1" ht="15.75" outlineLevel="2" x14ac:dyDescent="0.25">
      <c r="A1081" s="54"/>
      <c r="B1081" s="71"/>
      <c r="C1081" s="134" t="s">
        <v>277</v>
      </c>
      <c r="D1081" s="106" t="s">
        <v>190</v>
      </c>
      <c r="E1081" s="57">
        <v>1000</v>
      </c>
      <c r="F1081" s="69"/>
      <c r="G1081" s="69"/>
      <c r="H1081" s="69"/>
      <c r="I1081" s="69"/>
      <c r="J1081" s="68"/>
      <c r="K1081" s="55"/>
      <c r="L1081" s="48"/>
    </row>
    <row r="1082" spans="1:12" s="62" customFormat="1" ht="15.75" outlineLevel="2" x14ac:dyDescent="0.25">
      <c r="A1082" s="54"/>
      <c r="B1082" s="71"/>
      <c r="C1082" s="134" t="s">
        <v>273</v>
      </c>
      <c r="D1082" s="106" t="s">
        <v>215</v>
      </c>
      <c r="E1082" s="57">
        <v>1</v>
      </c>
      <c r="F1082" s="69"/>
      <c r="G1082" s="69"/>
      <c r="H1082" s="69"/>
      <c r="I1082" s="69"/>
      <c r="J1082" s="68"/>
      <c r="K1082" s="55"/>
      <c r="L1082" s="48"/>
    </row>
    <row r="1083" spans="1:12" s="62" customFormat="1" ht="15.75" outlineLevel="1" x14ac:dyDescent="0.25">
      <c r="A1083" s="54"/>
      <c r="B1083" s="71"/>
      <c r="C1083" s="107" t="s">
        <v>272</v>
      </c>
      <c r="D1083" s="106" t="s">
        <v>215</v>
      </c>
      <c r="E1083" s="57">
        <v>1</v>
      </c>
      <c r="F1083" s="69">
        <v>50304</v>
      </c>
      <c r="G1083" s="69">
        <f>F1083*E1083</f>
        <v>50304</v>
      </c>
      <c r="H1083" s="69">
        <v>0</v>
      </c>
      <c r="I1083" s="69">
        <f>H1083*E1083</f>
        <v>0</v>
      </c>
      <c r="J1083" s="68">
        <f>I1083+G1083</f>
        <v>50304</v>
      </c>
      <c r="K1083" s="55"/>
      <c r="L1083" s="48"/>
    </row>
    <row r="1084" spans="1:12" s="62" customFormat="1" ht="15.75" x14ac:dyDescent="0.25">
      <c r="A1084" s="54" t="s">
        <v>539</v>
      </c>
      <c r="B1084" s="71" t="s">
        <v>538</v>
      </c>
      <c r="C1084" s="133" t="s">
        <v>537</v>
      </c>
      <c r="D1084" s="89"/>
      <c r="E1084" s="69"/>
      <c r="F1084" s="69"/>
      <c r="G1084" s="69">
        <f>G1088+G1094+G1100+G1103+G1111+G1119+G1126+G1137+G1144+G1148+G1151+G1085</f>
        <v>78289634.071999997</v>
      </c>
      <c r="H1084" s="69"/>
      <c r="I1084" s="69">
        <f>I1088+I1094+I1100+I1103+I1111+I1119+I1126+I1137+I1144+I1148+I1151+I1085</f>
        <v>52690771.949999996</v>
      </c>
      <c r="J1084" s="68">
        <f>J1088+J1094+J1100+J1103+J1111+J1119+J1126+J1137+J1144+J1148+J1151+J1085</f>
        <v>130980406.022</v>
      </c>
      <c r="K1084" s="67"/>
      <c r="L1084" s="48"/>
    </row>
    <row r="1085" spans="1:12" s="62" customFormat="1" ht="15.75" customHeight="1" outlineLevel="1" x14ac:dyDescent="0.25">
      <c r="A1085" s="103"/>
      <c r="B1085" s="102"/>
      <c r="C1085" s="101" t="s">
        <v>536</v>
      </c>
      <c r="D1085" s="100"/>
      <c r="E1085" s="99"/>
      <c r="F1085" s="98"/>
      <c r="G1085" s="98">
        <f>SUM(G1086:G1087)</f>
        <v>653914.01</v>
      </c>
      <c r="H1085" s="98"/>
      <c r="I1085" s="98">
        <f>SUM(I1086:I1087)</f>
        <v>4997424.9000000004</v>
      </c>
      <c r="J1085" s="98">
        <f>SUM(J1086:J1087)</f>
        <v>5651338.9100000001</v>
      </c>
      <c r="K1085" s="55"/>
      <c r="L1085" s="48"/>
    </row>
    <row r="1086" spans="1:12" s="62" customFormat="1" ht="15.75" customHeight="1" outlineLevel="1" x14ac:dyDescent="0.25">
      <c r="A1086" s="132"/>
      <c r="B1086" s="131"/>
      <c r="C1086" s="130" t="s">
        <v>535</v>
      </c>
      <c r="D1086" s="129" t="s">
        <v>190</v>
      </c>
      <c r="E1086" s="125">
        <v>1</v>
      </c>
      <c r="F1086" s="69">
        <v>239562.32</v>
      </c>
      <c r="G1086" s="69">
        <f>F1086*E1086</f>
        <v>239562.32</v>
      </c>
      <c r="H1086" s="69">
        <v>1951576.9000000001</v>
      </c>
      <c r="I1086" s="69">
        <f>H1086*E1086</f>
        <v>1951576.9000000001</v>
      </c>
      <c r="J1086" s="68">
        <f>I1086+G1086</f>
        <v>2191139.2200000002</v>
      </c>
      <c r="K1086" s="55"/>
      <c r="L1086" s="48"/>
    </row>
    <row r="1087" spans="1:12" s="62" customFormat="1" ht="15.75" customHeight="1" outlineLevel="1" x14ac:dyDescent="0.25">
      <c r="A1087" s="132"/>
      <c r="B1087" s="131"/>
      <c r="C1087" s="130" t="s">
        <v>534</v>
      </c>
      <c r="D1087" s="129" t="s">
        <v>190</v>
      </c>
      <c r="E1087" s="125">
        <v>1</v>
      </c>
      <c r="F1087" s="69">
        <v>414351.69</v>
      </c>
      <c r="G1087" s="69">
        <f>F1087*E1087</f>
        <v>414351.69</v>
      </c>
      <c r="H1087" s="69">
        <v>3045848</v>
      </c>
      <c r="I1087" s="69">
        <f>H1087*E1087</f>
        <v>3045848</v>
      </c>
      <c r="J1087" s="68">
        <f>I1087+G1087</f>
        <v>3460199.69</v>
      </c>
      <c r="K1087" s="55"/>
      <c r="L1087" s="48"/>
    </row>
    <row r="1088" spans="1:12" s="62" customFormat="1" ht="15.75" customHeight="1" outlineLevel="1" x14ac:dyDescent="0.25">
      <c r="A1088" s="103"/>
      <c r="B1088" s="102"/>
      <c r="C1088" s="101" t="s">
        <v>533</v>
      </c>
      <c r="D1088" s="100"/>
      <c r="E1088" s="99"/>
      <c r="F1088" s="98"/>
      <c r="G1088" s="98">
        <f>SUM(G1089:G1093)</f>
        <v>940253</v>
      </c>
      <c r="H1088" s="98"/>
      <c r="I1088" s="98">
        <f>SUM(I1089:I1093)</f>
        <v>4679140.0500000007</v>
      </c>
      <c r="J1088" s="98">
        <f>SUM(J1089:J1093)</f>
        <v>5619393.0500000007</v>
      </c>
      <c r="K1088" s="55"/>
      <c r="L1088" s="48"/>
    </row>
    <row r="1089" spans="1:12" s="62" customFormat="1" ht="25.5" customHeight="1" outlineLevel="1" x14ac:dyDescent="0.25">
      <c r="A1089" s="127"/>
      <c r="B1089" s="264" t="s">
        <v>532</v>
      </c>
      <c r="C1089" s="126" t="s">
        <v>531</v>
      </c>
      <c r="D1089" s="129" t="s">
        <v>190</v>
      </c>
      <c r="E1089" s="125">
        <v>3</v>
      </c>
      <c r="F1089" s="69">
        <v>34934</v>
      </c>
      <c r="G1089" s="69">
        <f>F1089*E1089</f>
        <v>104802</v>
      </c>
      <c r="H1089" s="69">
        <v>78869.7</v>
      </c>
      <c r="I1089" s="69">
        <f>H1089*E1089</f>
        <v>236609.09999999998</v>
      </c>
      <c r="J1089" s="68">
        <f>I1089+G1089</f>
        <v>341411.1</v>
      </c>
      <c r="K1089" s="55"/>
      <c r="L1089" s="48"/>
    </row>
    <row r="1090" spans="1:12" s="62" customFormat="1" ht="25.5" customHeight="1" outlineLevel="1" x14ac:dyDescent="0.25">
      <c r="A1090" s="127"/>
      <c r="B1090" s="265"/>
      <c r="C1090" s="126" t="s">
        <v>530</v>
      </c>
      <c r="D1090" s="129" t="s">
        <v>190</v>
      </c>
      <c r="E1090" s="125">
        <v>1</v>
      </c>
      <c r="F1090" s="69">
        <v>29801</v>
      </c>
      <c r="G1090" s="69">
        <f>F1090*E1090</f>
        <v>29801</v>
      </c>
      <c r="H1090" s="69">
        <v>63095.759999999995</v>
      </c>
      <c r="I1090" s="69">
        <f>H1090*E1090</f>
        <v>63095.759999999995</v>
      </c>
      <c r="J1090" s="68">
        <f>I1090+G1090</f>
        <v>92896.76</v>
      </c>
      <c r="K1090" s="55"/>
      <c r="L1090" s="48"/>
    </row>
    <row r="1091" spans="1:12" s="62" customFormat="1" ht="15.75" customHeight="1" outlineLevel="1" x14ac:dyDescent="0.25">
      <c r="A1091" s="127"/>
      <c r="B1091" s="265"/>
      <c r="C1091" s="126" t="s">
        <v>529</v>
      </c>
      <c r="D1091" s="129" t="s">
        <v>190</v>
      </c>
      <c r="E1091" s="125">
        <v>1</v>
      </c>
      <c r="F1091" s="69">
        <v>337980</v>
      </c>
      <c r="G1091" s="69">
        <f>F1091*E1091</f>
        <v>337980</v>
      </c>
      <c r="H1091" s="69">
        <v>1736492.9400000002</v>
      </c>
      <c r="I1091" s="69">
        <f>H1091*E1091</f>
        <v>1736492.9400000002</v>
      </c>
      <c r="J1091" s="68">
        <f>I1091+G1091</f>
        <v>2074472.9400000002</v>
      </c>
      <c r="K1091" s="55"/>
      <c r="L1091" s="48"/>
    </row>
    <row r="1092" spans="1:12" s="62" customFormat="1" ht="15.75" customHeight="1" outlineLevel="1" x14ac:dyDescent="0.25">
      <c r="A1092" s="127"/>
      <c r="B1092" s="265"/>
      <c r="C1092" s="126" t="s">
        <v>528</v>
      </c>
      <c r="D1092" s="129" t="s">
        <v>190</v>
      </c>
      <c r="E1092" s="125">
        <v>2</v>
      </c>
      <c r="F1092" s="69">
        <v>66810</v>
      </c>
      <c r="G1092" s="69">
        <f>F1092*E1092</f>
        <v>133620</v>
      </c>
      <c r="H1092" s="69">
        <v>304200</v>
      </c>
      <c r="I1092" s="69">
        <f>H1092*E1092</f>
        <v>608400</v>
      </c>
      <c r="J1092" s="68">
        <f>I1092+G1092</f>
        <v>742020</v>
      </c>
      <c r="K1092" s="55"/>
      <c r="L1092" s="48"/>
    </row>
    <row r="1093" spans="1:12" s="62" customFormat="1" ht="15.75" customHeight="1" outlineLevel="1" x14ac:dyDescent="0.25">
      <c r="A1093" s="127"/>
      <c r="B1093" s="266"/>
      <c r="C1093" s="126" t="s">
        <v>527</v>
      </c>
      <c r="D1093" s="129" t="s">
        <v>190</v>
      </c>
      <c r="E1093" s="125">
        <v>5</v>
      </c>
      <c r="F1093" s="69">
        <v>66810</v>
      </c>
      <c r="G1093" s="69">
        <f>F1093*E1093</f>
        <v>334050</v>
      </c>
      <c r="H1093" s="69">
        <v>406908.45</v>
      </c>
      <c r="I1093" s="69">
        <f>H1093*E1093</f>
        <v>2034542.25</v>
      </c>
      <c r="J1093" s="68">
        <f>I1093+G1093</f>
        <v>2368592.25</v>
      </c>
      <c r="K1093" s="55"/>
      <c r="L1093" s="48"/>
    </row>
    <row r="1094" spans="1:12" s="62" customFormat="1" ht="15.75" customHeight="1" outlineLevel="1" x14ac:dyDescent="0.25">
      <c r="A1094" s="103"/>
      <c r="B1094" s="258" t="s">
        <v>510</v>
      </c>
      <c r="C1094" s="101" t="s">
        <v>526</v>
      </c>
      <c r="D1094" s="100"/>
      <c r="E1094" s="99"/>
      <c r="F1094" s="98"/>
      <c r="G1094" s="98">
        <f>SUM(G1095:G1099)</f>
        <v>491643</v>
      </c>
      <c r="H1094" s="98"/>
      <c r="I1094" s="98">
        <f>SUM(I1095:I1099)</f>
        <v>693238</v>
      </c>
      <c r="J1094" s="98">
        <f>SUM(J1095:J1099)</f>
        <v>1184881</v>
      </c>
      <c r="K1094" s="55"/>
      <c r="L1094" s="48"/>
    </row>
    <row r="1095" spans="1:12" s="62" customFormat="1" ht="25.5" customHeight="1" outlineLevel="1" x14ac:dyDescent="0.25">
      <c r="A1095" s="127"/>
      <c r="B1095" s="259"/>
      <c r="C1095" s="126" t="s">
        <v>525</v>
      </c>
      <c r="D1095" s="129" t="s">
        <v>190</v>
      </c>
      <c r="E1095" s="125">
        <v>7</v>
      </c>
      <c r="F1095" s="69">
        <v>8646</v>
      </c>
      <c r="G1095" s="69">
        <f>F1095*E1095</f>
        <v>60522</v>
      </c>
      <c r="H1095" s="69">
        <v>22464</v>
      </c>
      <c r="I1095" s="69">
        <f>H1095*E1095</f>
        <v>157248</v>
      </c>
      <c r="J1095" s="68">
        <f>I1095+G1095</f>
        <v>217770</v>
      </c>
      <c r="K1095" s="55"/>
      <c r="L1095" s="48"/>
    </row>
    <row r="1096" spans="1:12" s="62" customFormat="1" ht="15.75" customHeight="1" outlineLevel="1" x14ac:dyDescent="0.25">
      <c r="A1096" s="127"/>
      <c r="B1096" s="259"/>
      <c r="C1096" s="126" t="s">
        <v>501</v>
      </c>
      <c r="D1096" s="129" t="s">
        <v>217</v>
      </c>
      <c r="E1096" s="129">
        <v>0.5</v>
      </c>
      <c r="F1096" s="69">
        <v>39300</v>
      </c>
      <c r="G1096" s="69">
        <f>F1096*E1096</f>
        <v>19650</v>
      </c>
      <c r="H1096" s="69">
        <v>87100</v>
      </c>
      <c r="I1096" s="69">
        <f>H1096*E1096</f>
        <v>43550</v>
      </c>
      <c r="J1096" s="68">
        <f>I1096+G1096</f>
        <v>63200</v>
      </c>
      <c r="K1096" s="55"/>
      <c r="L1096" s="48"/>
    </row>
    <row r="1097" spans="1:12" s="62" customFormat="1" ht="15.75" customHeight="1" outlineLevel="1" x14ac:dyDescent="0.25">
      <c r="A1097" s="127"/>
      <c r="B1097" s="259"/>
      <c r="C1097" s="126" t="s">
        <v>524</v>
      </c>
      <c r="D1097" s="129" t="s">
        <v>217</v>
      </c>
      <c r="E1097" s="129">
        <v>0.2</v>
      </c>
      <c r="F1097" s="69">
        <v>39300</v>
      </c>
      <c r="G1097" s="69">
        <f>F1097*E1097</f>
        <v>7860</v>
      </c>
      <c r="H1097" s="69">
        <v>87100</v>
      </c>
      <c r="I1097" s="69">
        <f>H1097*E1097</f>
        <v>17420</v>
      </c>
      <c r="J1097" s="68">
        <f>I1097+G1097</f>
        <v>25280</v>
      </c>
      <c r="K1097" s="55"/>
      <c r="L1097" s="48"/>
    </row>
    <row r="1098" spans="1:12" s="62" customFormat="1" ht="25.5" customHeight="1" outlineLevel="1" x14ac:dyDescent="0.25">
      <c r="A1098" s="127"/>
      <c r="B1098" s="259"/>
      <c r="C1098" s="126" t="s">
        <v>523</v>
      </c>
      <c r="D1098" s="129" t="s">
        <v>185</v>
      </c>
      <c r="E1098" s="125">
        <v>22</v>
      </c>
      <c r="F1098" s="69">
        <v>10218</v>
      </c>
      <c r="G1098" s="69">
        <f>F1098*E1098</f>
        <v>224796</v>
      </c>
      <c r="H1098" s="69">
        <v>5460</v>
      </c>
      <c r="I1098" s="69">
        <f>H1098*E1098</f>
        <v>120120</v>
      </c>
      <c r="J1098" s="68">
        <f>I1098+G1098</f>
        <v>344916</v>
      </c>
      <c r="K1098" s="55"/>
      <c r="L1098" s="48"/>
    </row>
    <row r="1099" spans="1:12" s="62" customFormat="1" ht="15.75" customHeight="1" outlineLevel="1" x14ac:dyDescent="0.25">
      <c r="A1099" s="127"/>
      <c r="B1099" s="259"/>
      <c r="C1099" s="126" t="s">
        <v>522</v>
      </c>
      <c r="D1099" s="129" t="s">
        <v>181</v>
      </c>
      <c r="E1099" s="125">
        <v>91</v>
      </c>
      <c r="F1099" s="69">
        <v>1965</v>
      </c>
      <c r="G1099" s="69">
        <f>F1099*E1099</f>
        <v>178815</v>
      </c>
      <c r="H1099" s="69">
        <v>3900</v>
      </c>
      <c r="I1099" s="69">
        <f>H1099*E1099</f>
        <v>354900</v>
      </c>
      <c r="J1099" s="68">
        <f>I1099+G1099</f>
        <v>533715</v>
      </c>
      <c r="K1099" s="55"/>
      <c r="L1099" s="48"/>
    </row>
    <row r="1100" spans="1:12" s="62" customFormat="1" ht="15.75" outlineLevel="1" x14ac:dyDescent="0.25">
      <c r="A1100" s="103"/>
      <c r="B1100" s="259"/>
      <c r="C1100" s="101" t="s">
        <v>521</v>
      </c>
      <c r="D1100" s="100"/>
      <c r="E1100" s="99"/>
      <c r="F1100" s="98"/>
      <c r="G1100" s="98">
        <f>SUM(G1101:G1102)</f>
        <v>3910222.4</v>
      </c>
      <c r="H1100" s="98"/>
      <c r="I1100" s="98">
        <f>SUM(I1101:I1102)</f>
        <v>4803859.4000000004</v>
      </c>
      <c r="J1100" s="98">
        <f>SUM(J1101:J1102)</f>
        <v>8714081.8000000007</v>
      </c>
      <c r="K1100" s="255" t="s">
        <v>520</v>
      </c>
      <c r="L1100" s="48"/>
    </row>
    <row r="1101" spans="1:12" s="62" customFormat="1" ht="25.5" outlineLevel="1" x14ac:dyDescent="0.25">
      <c r="A1101" s="127"/>
      <c r="B1101" s="259"/>
      <c r="C1101" s="126" t="s">
        <v>519</v>
      </c>
      <c r="D1101" s="129" t="s">
        <v>185</v>
      </c>
      <c r="E1101" s="125">
        <v>320.3</v>
      </c>
      <c r="F1101" s="69">
        <v>12208</v>
      </c>
      <c r="G1101" s="69">
        <f>F1101*E1101</f>
        <v>3910222.4</v>
      </c>
      <c r="H1101" s="69">
        <v>14998</v>
      </c>
      <c r="I1101" s="69">
        <f>H1101*E1101</f>
        <v>4803859.4000000004</v>
      </c>
      <c r="J1101" s="68">
        <f>I1101+G1101</f>
        <v>8714081.8000000007</v>
      </c>
      <c r="K1101" s="257"/>
      <c r="L1101" s="48"/>
    </row>
    <row r="1102" spans="1:12" s="62" customFormat="1" ht="15.75" outlineLevel="1" x14ac:dyDescent="0.25">
      <c r="A1102" s="127"/>
      <c r="B1102" s="260"/>
      <c r="C1102" s="126" t="s">
        <v>513</v>
      </c>
      <c r="D1102" s="129" t="s">
        <v>217</v>
      </c>
      <c r="E1102" s="129">
        <v>5.8</v>
      </c>
      <c r="F1102" s="69"/>
      <c r="G1102" s="69"/>
      <c r="H1102" s="69"/>
      <c r="I1102" s="69"/>
      <c r="J1102" s="68"/>
      <c r="K1102" s="55"/>
      <c r="L1102" s="48"/>
    </row>
    <row r="1103" spans="1:12" s="62" customFormat="1" ht="15.75" outlineLevel="1" x14ac:dyDescent="0.25">
      <c r="A1103" s="103"/>
      <c r="B1103" s="258" t="s">
        <v>494</v>
      </c>
      <c r="C1103" s="101" t="s">
        <v>518</v>
      </c>
      <c r="D1103" s="100" t="s">
        <v>181</v>
      </c>
      <c r="E1103" s="99">
        <f>3545</f>
        <v>3545</v>
      </c>
      <c r="F1103" s="98"/>
      <c r="G1103" s="98">
        <f>SUM(G1104:G1110)</f>
        <v>12011678</v>
      </c>
      <c r="H1103" s="98"/>
      <c r="I1103" s="98">
        <f>SUM(I1104:I1110)</f>
        <v>10058072.9</v>
      </c>
      <c r="J1103" s="98">
        <f>SUM(J1104:J1110)</f>
        <v>22069750.899999999</v>
      </c>
      <c r="K1103" s="55"/>
      <c r="L1103" s="48"/>
    </row>
    <row r="1104" spans="1:12" s="62" customFormat="1" ht="15.75" outlineLevel="1" x14ac:dyDescent="0.25">
      <c r="A1104" s="127"/>
      <c r="B1104" s="259"/>
      <c r="C1104" s="126" t="s">
        <v>515</v>
      </c>
      <c r="D1104" s="129" t="s">
        <v>181</v>
      </c>
      <c r="E1104" s="125">
        <v>3545</v>
      </c>
      <c r="F1104" s="69">
        <v>393</v>
      </c>
      <c r="G1104" s="69">
        <f>F1104*E1104</f>
        <v>1393185</v>
      </c>
      <c r="H1104" s="69">
        <v>78</v>
      </c>
      <c r="I1104" s="69">
        <f>H1104*E1104</f>
        <v>276510</v>
      </c>
      <c r="J1104" s="68">
        <f>I1104+G1104</f>
        <v>1669695</v>
      </c>
      <c r="K1104" s="55"/>
      <c r="L1104" s="48"/>
    </row>
    <row r="1105" spans="1:12" s="62" customFormat="1" ht="15.75" outlineLevel="1" x14ac:dyDescent="0.25">
      <c r="A1105" s="127"/>
      <c r="B1105" s="259"/>
      <c r="C1105" s="126" t="s">
        <v>500</v>
      </c>
      <c r="D1105" s="129" t="s">
        <v>181</v>
      </c>
      <c r="E1105" s="125">
        <v>3545</v>
      </c>
      <c r="F1105" s="69">
        <v>235.8</v>
      </c>
      <c r="G1105" s="69">
        <f>F1105*E1105</f>
        <v>835911</v>
      </c>
      <c r="H1105" s="69">
        <v>202.02</v>
      </c>
      <c r="I1105" s="69">
        <f>H1105*E1105</f>
        <v>716160.9</v>
      </c>
      <c r="J1105" s="68">
        <f>I1105+G1105</f>
        <v>1552071.9</v>
      </c>
      <c r="K1105" s="55"/>
      <c r="L1105" s="48"/>
    </row>
    <row r="1106" spans="1:12" s="62" customFormat="1" ht="15.75" outlineLevel="1" x14ac:dyDescent="0.25">
      <c r="A1106" s="127"/>
      <c r="B1106" s="259"/>
      <c r="C1106" s="126" t="s">
        <v>499</v>
      </c>
      <c r="D1106" s="129" t="s">
        <v>181</v>
      </c>
      <c r="E1106" s="125">
        <v>3545</v>
      </c>
      <c r="F1106" s="69">
        <v>1021.8000000000001</v>
      </c>
      <c r="G1106" s="69">
        <f>F1106*E1106</f>
        <v>3622281.0000000005</v>
      </c>
      <c r="H1106" s="69">
        <v>624</v>
      </c>
      <c r="I1106" s="69">
        <f>H1106*E1106</f>
        <v>2212080</v>
      </c>
      <c r="J1106" s="68">
        <f>I1106+G1106</f>
        <v>5834361</v>
      </c>
      <c r="K1106" s="55"/>
      <c r="L1106" s="48"/>
    </row>
    <row r="1107" spans="1:12" s="62" customFormat="1" ht="25.5" outlineLevel="1" x14ac:dyDescent="0.25">
      <c r="A1107" s="127"/>
      <c r="B1107" s="259"/>
      <c r="C1107" s="126" t="s">
        <v>517</v>
      </c>
      <c r="D1107" s="129" t="s">
        <v>185</v>
      </c>
      <c r="E1107" s="125">
        <v>284</v>
      </c>
      <c r="F1107" s="69">
        <v>12208</v>
      </c>
      <c r="G1107" s="69">
        <f>F1107*E1107</f>
        <v>3467072</v>
      </c>
      <c r="H1107" s="69">
        <v>14998</v>
      </c>
      <c r="I1107" s="69">
        <f>H1107*E1107</f>
        <v>4259432</v>
      </c>
      <c r="J1107" s="68">
        <f>I1107+G1107</f>
        <v>7726504</v>
      </c>
      <c r="K1107" s="55"/>
      <c r="L1107" s="48"/>
    </row>
    <row r="1108" spans="1:12" s="62" customFormat="1" ht="15.75" outlineLevel="1" x14ac:dyDescent="0.25">
      <c r="A1108" s="127"/>
      <c r="B1108" s="259"/>
      <c r="C1108" s="126" t="s">
        <v>513</v>
      </c>
      <c r="D1108" s="129" t="s">
        <v>217</v>
      </c>
      <c r="E1108" s="129">
        <v>14.8</v>
      </c>
      <c r="F1108" s="69"/>
      <c r="G1108" s="69"/>
      <c r="H1108" s="69"/>
      <c r="I1108" s="69"/>
      <c r="J1108" s="68"/>
      <c r="K1108" s="55"/>
      <c r="L1108" s="48"/>
    </row>
    <row r="1109" spans="1:12" s="62" customFormat="1" ht="25.5" outlineLevel="1" x14ac:dyDescent="0.25">
      <c r="A1109" s="127"/>
      <c r="B1109" s="259"/>
      <c r="C1109" s="126" t="s">
        <v>512</v>
      </c>
      <c r="D1109" s="129" t="s">
        <v>181</v>
      </c>
      <c r="E1109" s="125">
        <v>3545</v>
      </c>
      <c r="F1109" s="69">
        <v>550.20000000000005</v>
      </c>
      <c r="G1109" s="69">
        <f>F1109*E1109</f>
        <v>1950459.0000000002</v>
      </c>
      <c r="H1109" s="69">
        <v>702</v>
      </c>
      <c r="I1109" s="69">
        <f>H1109*E1109</f>
        <v>2488590</v>
      </c>
      <c r="J1109" s="68">
        <f>I1109+G1109</f>
        <v>4439049</v>
      </c>
      <c r="K1109" s="55"/>
      <c r="L1109" s="48"/>
    </row>
    <row r="1110" spans="1:12" s="62" customFormat="1" ht="15.75" outlineLevel="1" x14ac:dyDescent="0.25">
      <c r="A1110" s="127"/>
      <c r="B1110" s="260"/>
      <c r="C1110" s="126" t="s">
        <v>511</v>
      </c>
      <c r="D1110" s="129" t="s">
        <v>305</v>
      </c>
      <c r="E1110" s="125">
        <v>1350</v>
      </c>
      <c r="F1110" s="69">
        <v>550.20000000000005</v>
      </c>
      <c r="G1110" s="69">
        <f>F1110*E1110</f>
        <v>742770.00000000012</v>
      </c>
      <c r="H1110" s="69">
        <v>78</v>
      </c>
      <c r="I1110" s="69">
        <f>H1110*E1110</f>
        <v>105300</v>
      </c>
      <c r="J1110" s="68">
        <f>I1110+G1110</f>
        <v>848070.00000000012</v>
      </c>
      <c r="K1110" s="55"/>
      <c r="L1110" s="48"/>
    </row>
    <row r="1111" spans="1:12" s="62" customFormat="1" ht="15.75" outlineLevel="1" x14ac:dyDescent="0.25">
      <c r="A1111" s="103"/>
      <c r="B1111" s="258" t="s">
        <v>173</v>
      </c>
      <c r="C1111" s="101" t="s">
        <v>516</v>
      </c>
      <c r="D1111" s="100" t="s">
        <v>181</v>
      </c>
      <c r="E1111" s="99">
        <v>4580</v>
      </c>
      <c r="F1111" s="98"/>
      <c r="G1111" s="98">
        <f>SUM(G1112:G1118)</f>
        <v>15313774</v>
      </c>
      <c r="H1111" s="98"/>
      <c r="I1111" s="98">
        <f>SUM(I1112:I1118)</f>
        <v>13847497.6</v>
      </c>
      <c r="J1111" s="98">
        <f>SUM(J1112:J1118)</f>
        <v>29161271.600000001</v>
      </c>
      <c r="K1111" s="55"/>
      <c r="L1111" s="48"/>
    </row>
    <row r="1112" spans="1:12" s="62" customFormat="1" ht="15.75" outlineLevel="1" x14ac:dyDescent="0.25">
      <c r="A1112" s="127"/>
      <c r="B1112" s="259"/>
      <c r="C1112" s="126" t="s">
        <v>515</v>
      </c>
      <c r="D1112" s="129" t="s">
        <v>181</v>
      </c>
      <c r="E1112" s="125">
        <v>4580</v>
      </c>
      <c r="F1112" s="69">
        <v>393</v>
      </c>
      <c r="G1112" s="69">
        <f>F1112*E1112</f>
        <v>1799940</v>
      </c>
      <c r="H1112" s="69">
        <v>78</v>
      </c>
      <c r="I1112" s="69">
        <f>H1112*E1112</f>
        <v>357240</v>
      </c>
      <c r="J1112" s="68">
        <f>I1112+G1112</f>
        <v>2157180</v>
      </c>
      <c r="K1112" s="55"/>
      <c r="L1112" s="48"/>
    </row>
    <row r="1113" spans="1:12" s="62" customFormat="1" ht="15.75" outlineLevel="1" x14ac:dyDescent="0.25">
      <c r="A1113" s="127"/>
      <c r="B1113" s="259"/>
      <c r="C1113" s="126" t="s">
        <v>500</v>
      </c>
      <c r="D1113" s="129" t="s">
        <v>181</v>
      </c>
      <c r="E1113" s="125">
        <v>4580</v>
      </c>
      <c r="F1113" s="69">
        <v>235.8</v>
      </c>
      <c r="G1113" s="69">
        <f>F1113*E1113</f>
        <v>1079964</v>
      </c>
      <c r="H1113" s="69">
        <v>202.02</v>
      </c>
      <c r="I1113" s="69">
        <f>H1113*E1113</f>
        <v>925251.60000000009</v>
      </c>
      <c r="J1113" s="68">
        <f>I1113+G1113</f>
        <v>2005215.6</v>
      </c>
      <c r="K1113" s="55"/>
      <c r="L1113" s="48"/>
    </row>
    <row r="1114" spans="1:12" s="62" customFormat="1" ht="15.75" outlineLevel="1" x14ac:dyDescent="0.25">
      <c r="A1114" s="127"/>
      <c r="B1114" s="259"/>
      <c r="C1114" s="126" t="s">
        <v>499</v>
      </c>
      <c r="D1114" s="129" t="s">
        <v>185</v>
      </c>
      <c r="E1114" s="125">
        <v>4580</v>
      </c>
      <c r="F1114" s="69">
        <v>1021.8000000000001</v>
      </c>
      <c r="G1114" s="69">
        <f>F1114*E1114</f>
        <v>4679844</v>
      </c>
      <c r="H1114" s="69">
        <v>624</v>
      </c>
      <c r="I1114" s="69">
        <f>H1114*E1114</f>
        <v>2857920</v>
      </c>
      <c r="J1114" s="68">
        <f>I1114+G1114</f>
        <v>7537764</v>
      </c>
      <c r="K1114" s="55"/>
      <c r="L1114" s="48"/>
    </row>
    <row r="1115" spans="1:12" s="48" customFormat="1" ht="38.25" outlineLevel="1" x14ac:dyDescent="0.2">
      <c r="A1115" s="127"/>
      <c r="B1115" s="259"/>
      <c r="C1115" s="126" t="s">
        <v>514</v>
      </c>
      <c r="D1115" s="129" t="s">
        <v>185</v>
      </c>
      <c r="E1115" s="125">
        <v>367</v>
      </c>
      <c r="F1115" s="69">
        <v>12208</v>
      </c>
      <c r="G1115" s="69">
        <f>F1115*E1115</f>
        <v>4480336</v>
      </c>
      <c r="H1115" s="69">
        <v>17398</v>
      </c>
      <c r="I1115" s="69">
        <f>H1115*E1115</f>
        <v>6385066</v>
      </c>
      <c r="J1115" s="68">
        <f>I1115+G1115</f>
        <v>10865402</v>
      </c>
      <c r="K1115" s="55"/>
    </row>
    <row r="1116" spans="1:12" s="62" customFormat="1" ht="15.75" outlineLevel="1" x14ac:dyDescent="0.25">
      <c r="A1116" s="127"/>
      <c r="B1116" s="259"/>
      <c r="C1116" s="126" t="s">
        <v>513</v>
      </c>
      <c r="D1116" s="129" t="s">
        <v>217</v>
      </c>
      <c r="E1116" s="129">
        <v>19.2</v>
      </c>
      <c r="F1116" s="69"/>
      <c r="G1116" s="69"/>
      <c r="H1116" s="69"/>
      <c r="I1116" s="69"/>
      <c r="J1116" s="68"/>
      <c r="K1116" s="55"/>
      <c r="L1116" s="48"/>
    </row>
    <row r="1117" spans="1:12" s="62" customFormat="1" ht="25.5" outlineLevel="1" x14ac:dyDescent="0.25">
      <c r="A1117" s="127"/>
      <c r="B1117" s="259"/>
      <c r="C1117" s="126" t="s">
        <v>512</v>
      </c>
      <c r="D1117" s="129" t="s">
        <v>181</v>
      </c>
      <c r="E1117" s="125">
        <v>4580</v>
      </c>
      <c r="F1117" s="69">
        <v>550.20000000000005</v>
      </c>
      <c r="G1117" s="69">
        <f>F1117*E1117</f>
        <v>2519916</v>
      </c>
      <c r="H1117" s="69">
        <v>702</v>
      </c>
      <c r="I1117" s="69">
        <f>H1117*E1117</f>
        <v>3215160</v>
      </c>
      <c r="J1117" s="68">
        <f>I1117+G1117</f>
        <v>5735076</v>
      </c>
      <c r="K1117" s="55"/>
      <c r="L1117" s="48"/>
    </row>
    <row r="1118" spans="1:12" s="62" customFormat="1" ht="15.75" outlineLevel="1" x14ac:dyDescent="0.25">
      <c r="A1118" s="127"/>
      <c r="B1118" s="260"/>
      <c r="C1118" s="126" t="s">
        <v>511</v>
      </c>
      <c r="D1118" s="129" t="s">
        <v>305</v>
      </c>
      <c r="E1118" s="125">
        <v>1370</v>
      </c>
      <c r="F1118" s="69">
        <v>550.20000000000005</v>
      </c>
      <c r="G1118" s="69">
        <f>F1118*E1118</f>
        <v>753774.00000000012</v>
      </c>
      <c r="H1118" s="69">
        <v>78</v>
      </c>
      <c r="I1118" s="69">
        <f>H1118*E1118</f>
        <v>106860</v>
      </c>
      <c r="J1118" s="68">
        <f>I1118+G1118</f>
        <v>860634.00000000012</v>
      </c>
      <c r="K1118" s="55"/>
      <c r="L1118" s="48"/>
    </row>
    <row r="1119" spans="1:12" s="62" customFormat="1" ht="15.75" outlineLevel="1" x14ac:dyDescent="0.25">
      <c r="A1119" s="103"/>
      <c r="B1119" s="258" t="s">
        <v>510</v>
      </c>
      <c r="C1119" s="101" t="s">
        <v>509</v>
      </c>
      <c r="D1119" s="100"/>
      <c r="E1119" s="99"/>
      <c r="F1119" s="98"/>
      <c r="G1119" s="98">
        <f>SUM(G1120:G1125)</f>
        <v>2452320</v>
      </c>
      <c r="H1119" s="98"/>
      <c r="I1119" s="98">
        <f>SUM(I1120:I1125)</f>
        <v>1341522</v>
      </c>
      <c r="J1119" s="98">
        <f>SUM(J1120:J1125)</f>
        <v>3793842</v>
      </c>
      <c r="K1119" s="55"/>
      <c r="L1119" s="48"/>
    </row>
    <row r="1120" spans="1:12" s="62" customFormat="1" ht="15.75" outlineLevel="1" x14ac:dyDescent="0.25">
      <c r="A1120" s="127"/>
      <c r="B1120" s="259"/>
      <c r="C1120" s="126" t="s">
        <v>504</v>
      </c>
      <c r="D1120" s="124" t="s">
        <v>181</v>
      </c>
      <c r="E1120" s="125">
        <v>100</v>
      </c>
      <c r="F1120" s="69">
        <v>2672.4</v>
      </c>
      <c r="G1120" s="69">
        <f t="shared" ref="G1120:G1125" si="75">F1120*E1120</f>
        <v>267240</v>
      </c>
      <c r="H1120" s="69">
        <v>1326</v>
      </c>
      <c r="I1120" s="69">
        <f t="shared" ref="I1120:I1125" si="76">H1120*E1120</f>
        <v>132600</v>
      </c>
      <c r="J1120" s="68">
        <f t="shared" ref="J1120:J1125" si="77">I1120+G1120</f>
        <v>399840</v>
      </c>
      <c r="K1120" s="55"/>
      <c r="L1120" s="48"/>
    </row>
    <row r="1121" spans="1:11" s="48" customFormat="1" ht="15.75" outlineLevel="1" x14ac:dyDescent="0.2">
      <c r="A1121" s="127"/>
      <c r="B1121" s="259"/>
      <c r="C1121" s="126" t="s">
        <v>508</v>
      </c>
      <c r="D1121" s="124" t="s">
        <v>190</v>
      </c>
      <c r="E1121" s="125">
        <v>120</v>
      </c>
      <c r="F1121" s="69">
        <v>11790</v>
      </c>
      <c r="G1121" s="69">
        <f t="shared" si="75"/>
        <v>1414800</v>
      </c>
      <c r="H1121" s="69">
        <v>4680</v>
      </c>
      <c r="I1121" s="69">
        <f t="shared" si="76"/>
        <v>561600</v>
      </c>
      <c r="J1121" s="68">
        <f t="shared" si="77"/>
        <v>1976400</v>
      </c>
      <c r="K1121" s="55"/>
    </row>
    <row r="1122" spans="1:11" s="48" customFormat="1" ht="15.75" outlineLevel="1" x14ac:dyDescent="0.2">
      <c r="A1122" s="127"/>
      <c r="B1122" s="259"/>
      <c r="C1122" s="126" t="s">
        <v>503</v>
      </c>
      <c r="D1122" s="124" t="s">
        <v>185</v>
      </c>
      <c r="E1122" s="125">
        <v>4.4000000000000004</v>
      </c>
      <c r="F1122" s="69"/>
      <c r="G1122" s="69">
        <f t="shared" si="75"/>
        <v>0</v>
      </c>
      <c r="H1122" s="69"/>
      <c r="I1122" s="69">
        <f t="shared" si="76"/>
        <v>0</v>
      </c>
      <c r="J1122" s="68">
        <f t="shared" si="77"/>
        <v>0</v>
      </c>
      <c r="K1122" s="55"/>
    </row>
    <row r="1123" spans="1:11" s="48" customFormat="1" ht="25.5" outlineLevel="1" x14ac:dyDescent="0.2">
      <c r="A1123" s="127"/>
      <c r="B1123" s="259"/>
      <c r="C1123" s="126" t="s">
        <v>507</v>
      </c>
      <c r="D1123" s="124" t="s">
        <v>185</v>
      </c>
      <c r="E1123" s="125">
        <v>26</v>
      </c>
      <c r="F1123" s="69">
        <v>13132.246153846156</v>
      </c>
      <c r="G1123" s="69">
        <f t="shared" si="75"/>
        <v>341438.4</v>
      </c>
      <c r="H1123" s="69">
        <v>21921</v>
      </c>
      <c r="I1123" s="69">
        <f t="shared" si="76"/>
        <v>569946</v>
      </c>
      <c r="J1123" s="68">
        <f t="shared" si="77"/>
        <v>911384.4</v>
      </c>
      <c r="K1123" s="55"/>
    </row>
    <row r="1124" spans="1:11" s="48" customFormat="1" ht="15.75" outlineLevel="1" x14ac:dyDescent="0.2">
      <c r="A1124" s="127"/>
      <c r="B1124" s="259"/>
      <c r="C1124" s="126" t="s">
        <v>501</v>
      </c>
      <c r="D1124" s="124" t="s">
        <v>211</v>
      </c>
      <c r="E1124" s="125">
        <v>2460</v>
      </c>
      <c r="F1124" s="69"/>
      <c r="G1124" s="69">
        <f t="shared" si="75"/>
        <v>0</v>
      </c>
      <c r="H1124" s="69"/>
      <c r="I1124" s="69">
        <f t="shared" si="76"/>
        <v>0</v>
      </c>
      <c r="J1124" s="68">
        <f t="shared" si="77"/>
        <v>0</v>
      </c>
      <c r="K1124" s="55"/>
    </row>
    <row r="1125" spans="1:11" s="48" customFormat="1" ht="15.75" outlineLevel="1" x14ac:dyDescent="0.2">
      <c r="A1125" s="127"/>
      <c r="B1125" s="259"/>
      <c r="C1125" s="126" t="s">
        <v>506</v>
      </c>
      <c r="D1125" s="124" t="s">
        <v>211</v>
      </c>
      <c r="E1125" s="125">
        <v>496</v>
      </c>
      <c r="F1125" s="69">
        <v>864.6</v>
      </c>
      <c r="G1125" s="69">
        <f t="shared" si="75"/>
        <v>428841.60000000003</v>
      </c>
      <c r="H1125" s="69">
        <v>156</v>
      </c>
      <c r="I1125" s="69">
        <f t="shared" si="76"/>
        <v>77376</v>
      </c>
      <c r="J1125" s="68">
        <f t="shared" si="77"/>
        <v>506217.60000000003</v>
      </c>
      <c r="K1125" s="55"/>
    </row>
    <row r="1126" spans="1:11" s="48" customFormat="1" ht="15.75" outlineLevel="1" x14ac:dyDescent="0.2">
      <c r="A1126" s="103"/>
      <c r="B1126" s="259"/>
      <c r="C1126" s="101" t="s">
        <v>505</v>
      </c>
      <c r="D1126" s="100"/>
      <c r="E1126" s="99"/>
      <c r="F1126" s="98"/>
      <c r="G1126" s="98">
        <f>SUM(G1127:G1136)</f>
        <v>4453232.34</v>
      </c>
      <c r="H1126" s="98"/>
      <c r="I1126" s="98">
        <f>SUM(I1127:I1136)</f>
        <v>8043587.7600000007</v>
      </c>
      <c r="J1126" s="98">
        <f>SUM(J1127:J1136)</f>
        <v>12496820.1</v>
      </c>
      <c r="K1126" s="55"/>
    </row>
    <row r="1127" spans="1:11" s="48" customFormat="1" ht="15.75" outlineLevel="1" x14ac:dyDescent="0.2">
      <c r="A1127" s="127"/>
      <c r="B1127" s="259"/>
      <c r="C1127" s="126" t="s">
        <v>504</v>
      </c>
      <c r="D1127" s="124" t="s">
        <v>181</v>
      </c>
      <c r="E1127" s="125">
        <v>330</v>
      </c>
      <c r="F1127" s="69">
        <v>5502</v>
      </c>
      <c r="G1127" s="69">
        <f t="shared" ref="G1127:G1136" si="78">F1127*E1127</f>
        <v>1815660</v>
      </c>
      <c r="H1127" s="69">
        <v>1326</v>
      </c>
      <c r="I1127" s="69">
        <f t="shared" ref="I1127:I1136" si="79">H1127*E1127</f>
        <v>437580</v>
      </c>
      <c r="J1127" s="68">
        <f t="shared" ref="J1127:J1136" si="80">I1127+G1127</f>
        <v>2253240</v>
      </c>
      <c r="K1127" s="55"/>
    </row>
    <row r="1128" spans="1:11" s="48" customFormat="1" ht="15.75" outlineLevel="1" x14ac:dyDescent="0.2">
      <c r="A1128" s="127"/>
      <c r="B1128" s="259"/>
      <c r="C1128" s="126" t="s">
        <v>503</v>
      </c>
      <c r="D1128" s="124" t="s">
        <v>185</v>
      </c>
      <c r="E1128" s="125">
        <v>32.6</v>
      </c>
      <c r="F1128" s="69">
        <v>8646</v>
      </c>
      <c r="G1128" s="69">
        <f t="shared" si="78"/>
        <v>281859.60000000003</v>
      </c>
      <c r="H1128" s="69">
        <v>23400</v>
      </c>
      <c r="I1128" s="69">
        <f t="shared" si="79"/>
        <v>762840</v>
      </c>
      <c r="J1128" s="68">
        <f t="shared" si="80"/>
        <v>1044699.6000000001</v>
      </c>
      <c r="K1128" s="55"/>
    </row>
    <row r="1129" spans="1:11" s="48" customFormat="1" ht="25.5" outlineLevel="1" x14ac:dyDescent="0.2">
      <c r="A1129" s="127"/>
      <c r="B1129" s="259"/>
      <c r="C1129" s="126" t="s">
        <v>502</v>
      </c>
      <c r="D1129" s="124" t="s">
        <v>185</v>
      </c>
      <c r="E1129" s="125">
        <v>69.8</v>
      </c>
      <c r="F1129" s="69">
        <v>8646</v>
      </c>
      <c r="G1129" s="69">
        <f t="shared" si="78"/>
        <v>603490.79999999993</v>
      </c>
      <c r="H1129" s="69">
        <v>22464</v>
      </c>
      <c r="I1129" s="69">
        <f t="shared" si="79"/>
        <v>1567987.2</v>
      </c>
      <c r="J1129" s="68">
        <f t="shared" si="80"/>
        <v>2171478</v>
      </c>
      <c r="K1129" s="55"/>
    </row>
    <row r="1130" spans="1:11" s="48" customFormat="1" ht="15.75" outlineLevel="1" x14ac:dyDescent="0.2">
      <c r="A1130" s="127"/>
      <c r="B1130" s="259"/>
      <c r="C1130" s="126" t="s">
        <v>501</v>
      </c>
      <c r="D1130" s="124" t="s">
        <v>217</v>
      </c>
      <c r="E1130" s="129">
        <v>3.9</v>
      </c>
      <c r="F1130" s="69">
        <v>39300</v>
      </c>
      <c r="G1130" s="69">
        <f t="shared" si="78"/>
        <v>153270</v>
      </c>
      <c r="H1130" s="69">
        <v>87100</v>
      </c>
      <c r="I1130" s="69">
        <f t="shared" si="79"/>
        <v>339690</v>
      </c>
      <c r="J1130" s="68">
        <f t="shared" si="80"/>
        <v>492960</v>
      </c>
      <c r="K1130" s="55"/>
    </row>
    <row r="1131" spans="1:11" s="48" customFormat="1" ht="15.75" outlineLevel="1" x14ac:dyDescent="0.2">
      <c r="A1131" s="127"/>
      <c r="B1131" s="259"/>
      <c r="C1131" s="126" t="s">
        <v>500</v>
      </c>
      <c r="D1131" s="124" t="s">
        <v>181</v>
      </c>
      <c r="E1131" s="125">
        <v>418</v>
      </c>
      <c r="F1131" s="69">
        <v>235.8</v>
      </c>
      <c r="G1131" s="69">
        <f t="shared" si="78"/>
        <v>98564.400000000009</v>
      </c>
      <c r="H1131" s="69">
        <v>202.02</v>
      </c>
      <c r="I1131" s="69">
        <f t="shared" si="79"/>
        <v>84444.36</v>
      </c>
      <c r="J1131" s="68">
        <f t="shared" si="80"/>
        <v>183008.76</v>
      </c>
      <c r="K1131" s="55"/>
    </row>
    <row r="1132" spans="1:11" s="48" customFormat="1" ht="15.75" outlineLevel="1" x14ac:dyDescent="0.2">
      <c r="A1132" s="127"/>
      <c r="B1132" s="259"/>
      <c r="C1132" s="126" t="s">
        <v>499</v>
      </c>
      <c r="D1132" s="124" t="s">
        <v>181</v>
      </c>
      <c r="E1132" s="125">
        <v>418</v>
      </c>
      <c r="F1132" s="69">
        <v>1021.8000000000001</v>
      </c>
      <c r="G1132" s="69">
        <f t="shared" si="78"/>
        <v>427112.4</v>
      </c>
      <c r="H1132" s="69">
        <v>624</v>
      </c>
      <c r="I1132" s="69">
        <f t="shared" si="79"/>
        <v>260832</v>
      </c>
      <c r="J1132" s="68">
        <f t="shared" si="80"/>
        <v>687944.4</v>
      </c>
      <c r="K1132" s="55"/>
    </row>
    <row r="1133" spans="1:11" s="48" customFormat="1" ht="15.75" outlineLevel="1" x14ac:dyDescent="0.2">
      <c r="A1133" s="127"/>
      <c r="B1133" s="259"/>
      <c r="C1133" s="126" t="s">
        <v>498</v>
      </c>
      <c r="D1133" s="124" t="s">
        <v>190</v>
      </c>
      <c r="E1133" s="125">
        <v>464</v>
      </c>
      <c r="F1133" s="69">
        <v>864.6</v>
      </c>
      <c r="G1133" s="69">
        <f t="shared" si="78"/>
        <v>401174.4</v>
      </c>
      <c r="H1133" s="69">
        <v>2340</v>
      </c>
      <c r="I1133" s="69">
        <f t="shared" si="79"/>
        <v>1085760</v>
      </c>
      <c r="J1133" s="68">
        <f t="shared" si="80"/>
        <v>1486934.4</v>
      </c>
      <c r="K1133" s="55"/>
    </row>
    <row r="1134" spans="1:11" s="48" customFormat="1" ht="15.75" outlineLevel="1" x14ac:dyDescent="0.2">
      <c r="A1134" s="127"/>
      <c r="B1134" s="259"/>
      <c r="C1134" s="126" t="s">
        <v>497</v>
      </c>
      <c r="D1134" s="124" t="s">
        <v>217</v>
      </c>
      <c r="E1134" s="129">
        <v>11.07</v>
      </c>
      <c r="F1134" s="69">
        <v>5502</v>
      </c>
      <c r="G1134" s="69">
        <f t="shared" si="78"/>
        <v>60907.14</v>
      </c>
      <c r="H1134" s="69">
        <v>213720</v>
      </c>
      <c r="I1134" s="69">
        <f t="shared" si="79"/>
        <v>2365880.4</v>
      </c>
      <c r="J1134" s="68">
        <f t="shared" si="80"/>
        <v>2426787.54</v>
      </c>
      <c r="K1134" s="55"/>
    </row>
    <row r="1135" spans="1:11" s="48" customFormat="1" ht="15.75" outlineLevel="1" x14ac:dyDescent="0.2">
      <c r="A1135" s="127"/>
      <c r="B1135" s="259"/>
      <c r="C1135" s="126" t="s">
        <v>496</v>
      </c>
      <c r="D1135" s="124" t="s">
        <v>217</v>
      </c>
      <c r="E1135" s="129">
        <v>4.2</v>
      </c>
      <c r="F1135" s="69">
        <v>2358</v>
      </c>
      <c r="G1135" s="69">
        <f t="shared" si="78"/>
        <v>9903.6</v>
      </c>
      <c r="H1135" s="69">
        <v>269100</v>
      </c>
      <c r="I1135" s="69">
        <f t="shared" si="79"/>
        <v>1130220</v>
      </c>
      <c r="J1135" s="68">
        <f t="shared" si="80"/>
        <v>1140123.6000000001</v>
      </c>
      <c r="K1135" s="55"/>
    </row>
    <row r="1136" spans="1:11" s="48" customFormat="1" ht="25.5" outlineLevel="1" x14ac:dyDescent="0.2">
      <c r="A1136" s="127"/>
      <c r="B1136" s="260"/>
      <c r="C1136" s="126" t="s">
        <v>495</v>
      </c>
      <c r="D1136" s="124" t="s">
        <v>217</v>
      </c>
      <c r="E1136" s="129">
        <v>15.3</v>
      </c>
      <c r="F1136" s="69">
        <v>39300</v>
      </c>
      <c r="G1136" s="69">
        <f t="shared" si="78"/>
        <v>601290</v>
      </c>
      <c r="H1136" s="69">
        <v>546</v>
      </c>
      <c r="I1136" s="69">
        <f t="shared" si="79"/>
        <v>8353.8000000000011</v>
      </c>
      <c r="J1136" s="68">
        <f t="shared" si="80"/>
        <v>609643.80000000005</v>
      </c>
      <c r="K1136" s="55"/>
    </row>
    <row r="1137" spans="1:12" s="62" customFormat="1" ht="15.75" outlineLevel="1" x14ac:dyDescent="0.25">
      <c r="A1137" s="103"/>
      <c r="B1137" s="258" t="s">
        <v>494</v>
      </c>
      <c r="C1137" s="101" t="s">
        <v>493</v>
      </c>
      <c r="D1137" s="100"/>
      <c r="E1137" s="99"/>
      <c r="F1137" s="98"/>
      <c r="G1137" s="98">
        <f>SUM(G1138:G1143)</f>
        <v>251244.9</v>
      </c>
      <c r="H1137" s="98"/>
      <c r="I1137" s="98">
        <f>SUM(I1138:I1143)</f>
        <v>149682</v>
      </c>
      <c r="J1137" s="98">
        <f>SUM(J1138:J1143)</f>
        <v>400926.9</v>
      </c>
      <c r="K1137" s="55"/>
      <c r="L1137" s="48"/>
    </row>
    <row r="1138" spans="1:12" s="62" customFormat="1" ht="15.75" outlineLevel="1" x14ac:dyDescent="0.25">
      <c r="A1138" s="127"/>
      <c r="B1138" s="259"/>
      <c r="C1138" s="126" t="s">
        <v>493</v>
      </c>
      <c r="D1138" s="124" t="s">
        <v>190</v>
      </c>
      <c r="E1138" s="125">
        <v>7</v>
      </c>
      <c r="F1138" s="69">
        <v>19650</v>
      </c>
      <c r="G1138" s="69">
        <f t="shared" ref="G1138:G1143" si="81">F1138*E1138</f>
        <v>137550</v>
      </c>
      <c r="H1138" s="69">
        <v>8580</v>
      </c>
      <c r="I1138" s="69">
        <f t="shared" ref="I1138:I1143" si="82">H1138*E1138</f>
        <v>60060</v>
      </c>
      <c r="J1138" s="68">
        <f t="shared" ref="J1138:J1143" si="83">I1138+G1138</f>
        <v>197610</v>
      </c>
      <c r="K1138" s="55"/>
      <c r="L1138" s="48"/>
    </row>
    <row r="1139" spans="1:12" s="62" customFormat="1" ht="15.75" outlineLevel="1" x14ac:dyDescent="0.25">
      <c r="A1139" s="127"/>
      <c r="B1139" s="259"/>
      <c r="C1139" s="126" t="s">
        <v>485</v>
      </c>
      <c r="D1139" s="124" t="s">
        <v>181</v>
      </c>
      <c r="E1139" s="125">
        <v>21</v>
      </c>
      <c r="F1139" s="69">
        <v>1021.8000000000001</v>
      </c>
      <c r="G1139" s="69">
        <f t="shared" si="81"/>
        <v>21457.800000000003</v>
      </c>
      <c r="H1139" s="69">
        <v>1248</v>
      </c>
      <c r="I1139" s="69">
        <f t="shared" si="82"/>
        <v>26208</v>
      </c>
      <c r="J1139" s="68">
        <f t="shared" si="83"/>
        <v>47665.8</v>
      </c>
      <c r="K1139" s="55"/>
      <c r="L1139" s="48"/>
    </row>
    <row r="1140" spans="1:12" s="62" customFormat="1" ht="15.75" outlineLevel="1" x14ac:dyDescent="0.25">
      <c r="A1140" s="127"/>
      <c r="B1140" s="259"/>
      <c r="C1140" s="126" t="s">
        <v>492</v>
      </c>
      <c r="D1140" s="124" t="s">
        <v>185</v>
      </c>
      <c r="E1140" s="125">
        <v>0.05</v>
      </c>
      <c r="F1140" s="69">
        <v>8646</v>
      </c>
      <c r="G1140" s="69">
        <f t="shared" si="81"/>
        <v>432.3</v>
      </c>
      <c r="H1140" s="69">
        <v>23400</v>
      </c>
      <c r="I1140" s="69">
        <f t="shared" si="82"/>
        <v>1170</v>
      </c>
      <c r="J1140" s="68">
        <f t="shared" si="83"/>
        <v>1602.3</v>
      </c>
      <c r="K1140" s="55"/>
      <c r="L1140" s="48"/>
    </row>
    <row r="1141" spans="1:12" s="62" customFormat="1" ht="15.75" outlineLevel="1" x14ac:dyDescent="0.25">
      <c r="A1141" s="127"/>
      <c r="B1141" s="259"/>
      <c r="C1141" s="126" t="s">
        <v>491</v>
      </c>
      <c r="D1141" s="124" t="s">
        <v>190</v>
      </c>
      <c r="E1141" s="125">
        <v>14</v>
      </c>
      <c r="F1141" s="69">
        <v>3615.6000000000004</v>
      </c>
      <c r="G1141" s="69">
        <f t="shared" si="81"/>
        <v>50618.400000000009</v>
      </c>
      <c r="H1141" s="69">
        <v>1560</v>
      </c>
      <c r="I1141" s="69">
        <f t="shared" si="82"/>
        <v>21840</v>
      </c>
      <c r="J1141" s="68">
        <f t="shared" si="83"/>
        <v>72458.400000000009</v>
      </c>
      <c r="K1141" s="55"/>
      <c r="L1141" s="48"/>
    </row>
    <row r="1142" spans="1:12" s="62" customFormat="1" ht="15.75" outlineLevel="1" x14ac:dyDescent="0.25">
      <c r="A1142" s="127"/>
      <c r="B1142" s="259"/>
      <c r="C1142" s="126" t="s">
        <v>490</v>
      </c>
      <c r="D1142" s="124" t="s">
        <v>190</v>
      </c>
      <c r="E1142" s="125">
        <v>7</v>
      </c>
      <c r="F1142" s="69">
        <v>5502</v>
      </c>
      <c r="G1142" s="69">
        <f t="shared" si="81"/>
        <v>38514</v>
      </c>
      <c r="H1142" s="69">
        <v>5460</v>
      </c>
      <c r="I1142" s="69">
        <f t="shared" si="82"/>
        <v>38220</v>
      </c>
      <c r="J1142" s="68">
        <f t="shared" si="83"/>
        <v>76734</v>
      </c>
      <c r="K1142" s="55"/>
      <c r="L1142" s="48"/>
    </row>
    <row r="1143" spans="1:12" s="62" customFormat="1" ht="15.75" outlineLevel="1" x14ac:dyDescent="0.25">
      <c r="A1143" s="127"/>
      <c r="B1143" s="259"/>
      <c r="C1143" s="126" t="s">
        <v>489</v>
      </c>
      <c r="D1143" s="124" t="s">
        <v>190</v>
      </c>
      <c r="E1143" s="125">
        <v>2</v>
      </c>
      <c r="F1143" s="69">
        <v>1336.2</v>
      </c>
      <c r="G1143" s="69">
        <f t="shared" si="81"/>
        <v>2672.4</v>
      </c>
      <c r="H1143" s="69">
        <v>1092</v>
      </c>
      <c r="I1143" s="69">
        <f t="shared" si="82"/>
        <v>2184</v>
      </c>
      <c r="J1143" s="68">
        <f t="shared" si="83"/>
        <v>4856.3999999999996</v>
      </c>
      <c r="K1143" s="55"/>
      <c r="L1143" s="48"/>
    </row>
    <row r="1144" spans="1:12" s="62" customFormat="1" ht="15.75" outlineLevel="1" x14ac:dyDescent="0.25">
      <c r="A1144" s="103"/>
      <c r="B1144" s="259"/>
      <c r="C1144" s="101" t="s">
        <v>488</v>
      </c>
      <c r="D1144" s="100"/>
      <c r="E1144" s="99"/>
      <c r="F1144" s="98"/>
      <c r="G1144" s="98">
        <f>SUM(G1145:G1147)</f>
        <v>543912</v>
      </c>
      <c r="H1144" s="98"/>
      <c r="I1144" s="98">
        <f>SUM(I1145:I1147)</f>
        <v>336960</v>
      </c>
      <c r="J1144" s="98">
        <f>SUM(J1145:J1147)</f>
        <v>880872</v>
      </c>
      <c r="K1144" s="55"/>
      <c r="L1144" s="48"/>
    </row>
    <row r="1145" spans="1:12" s="62" customFormat="1" ht="15.75" outlineLevel="1" x14ac:dyDescent="0.25">
      <c r="A1145" s="127"/>
      <c r="B1145" s="259"/>
      <c r="C1145" s="126" t="s">
        <v>488</v>
      </c>
      <c r="D1145" s="124" t="s">
        <v>305</v>
      </c>
      <c r="E1145" s="125">
        <v>20</v>
      </c>
      <c r="F1145" s="69">
        <v>19650</v>
      </c>
      <c r="G1145" s="69">
        <f>F1145*E1145</f>
        <v>393000</v>
      </c>
      <c r="H1145" s="69">
        <v>8580</v>
      </c>
      <c r="I1145" s="69">
        <f>H1145*E1145</f>
        <v>171600</v>
      </c>
      <c r="J1145" s="68">
        <f>I1145+G1145</f>
        <v>564600</v>
      </c>
      <c r="K1145" s="55"/>
      <c r="L1145" s="48"/>
    </row>
    <row r="1146" spans="1:12" s="62" customFormat="1" ht="15.75" outlineLevel="1" x14ac:dyDescent="0.25">
      <c r="A1146" s="127"/>
      <c r="B1146" s="259"/>
      <c r="C1146" s="126" t="s">
        <v>485</v>
      </c>
      <c r="D1146" s="124" t="s">
        <v>181</v>
      </c>
      <c r="E1146" s="125">
        <v>40</v>
      </c>
      <c r="F1146" s="69">
        <v>1021.8000000000001</v>
      </c>
      <c r="G1146" s="69">
        <f>F1146*E1146</f>
        <v>40872</v>
      </c>
      <c r="H1146" s="69">
        <v>1248</v>
      </c>
      <c r="I1146" s="69">
        <f>H1146*E1146</f>
        <v>49920</v>
      </c>
      <c r="J1146" s="68">
        <f>I1146+G1146</f>
        <v>90792</v>
      </c>
      <c r="K1146" s="55"/>
      <c r="L1146" s="48"/>
    </row>
    <row r="1147" spans="1:12" s="62" customFormat="1" ht="15.75" outlineLevel="1" x14ac:dyDescent="0.25">
      <c r="A1147" s="127"/>
      <c r="B1147" s="259"/>
      <c r="C1147" s="126" t="s">
        <v>487</v>
      </c>
      <c r="D1147" s="124" t="s">
        <v>305</v>
      </c>
      <c r="E1147" s="125">
        <v>200</v>
      </c>
      <c r="F1147" s="69">
        <v>550.20000000000005</v>
      </c>
      <c r="G1147" s="69">
        <f>F1147*E1147</f>
        <v>110040.00000000001</v>
      </c>
      <c r="H1147" s="69">
        <v>577.20000000000005</v>
      </c>
      <c r="I1147" s="69">
        <f>H1147*E1147</f>
        <v>115440.00000000001</v>
      </c>
      <c r="J1147" s="68">
        <f>I1147+G1147</f>
        <v>225480.00000000003</v>
      </c>
      <c r="K1147" s="55"/>
      <c r="L1147" s="48"/>
    </row>
    <row r="1148" spans="1:12" s="62" customFormat="1" ht="15.75" outlineLevel="1" x14ac:dyDescent="0.25">
      <c r="A1148" s="103"/>
      <c r="B1148" s="259"/>
      <c r="C1148" s="101" t="s">
        <v>486</v>
      </c>
      <c r="D1148" s="100"/>
      <c r="E1148" s="99"/>
      <c r="F1148" s="98"/>
      <c r="G1148" s="98">
        <f>SUM(G1149:G1150)</f>
        <v>30182.400000000001</v>
      </c>
      <c r="H1148" s="98"/>
      <c r="I1148" s="98">
        <f>SUM(I1149:I1150)</f>
        <v>44304</v>
      </c>
      <c r="J1148" s="98">
        <f>SUM(J1149:J1150)</f>
        <v>74486.399999999994</v>
      </c>
      <c r="K1148" s="55"/>
      <c r="L1148" s="48"/>
    </row>
    <row r="1149" spans="1:12" s="62" customFormat="1" ht="15.75" outlineLevel="1" x14ac:dyDescent="0.25">
      <c r="A1149" s="127"/>
      <c r="B1149" s="259"/>
      <c r="C1149" s="126" t="s">
        <v>486</v>
      </c>
      <c r="D1149" s="124" t="s">
        <v>181</v>
      </c>
      <c r="E1149" s="125">
        <v>4</v>
      </c>
      <c r="F1149" s="69">
        <v>5502</v>
      </c>
      <c r="G1149" s="69">
        <f>F1149*E1149</f>
        <v>22008</v>
      </c>
      <c r="H1149" s="69">
        <v>8580</v>
      </c>
      <c r="I1149" s="69">
        <f>H1149*E1149</f>
        <v>34320</v>
      </c>
      <c r="J1149" s="68">
        <f>I1149+G1149</f>
        <v>56328</v>
      </c>
      <c r="K1149" s="55"/>
      <c r="L1149" s="48"/>
    </row>
    <row r="1150" spans="1:12" s="62" customFormat="1" ht="15.75" outlineLevel="1" x14ac:dyDescent="0.25">
      <c r="A1150" s="127"/>
      <c r="B1150" s="260"/>
      <c r="C1150" s="126" t="s">
        <v>485</v>
      </c>
      <c r="D1150" s="124" t="s">
        <v>181</v>
      </c>
      <c r="E1150" s="125">
        <v>8</v>
      </c>
      <c r="F1150" s="69">
        <v>1021.8000000000001</v>
      </c>
      <c r="G1150" s="69">
        <f>F1150*E1150</f>
        <v>8174.4000000000005</v>
      </c>
      <c r="H1150" s="69">
        <v>1248</v>
      </c>
      <c r="I1150" s="69">
        <f>H1150*E1150</f>
        <v>9984</v>
      </c>
      <c r="J1150" s="68">
        <f>I1150+G1150</f>
        <v>18158.400000000001</v>
      </c>
      <c r="K1150" s="55"/>
      <c r="L1150" s="48"/>
    </row>
    <row r="1151" spans="1:12" s="62" customFormat="1" ht="25.5" outlineLevel="1" x14ac:dyDescent="0.25">
      <c r="A1151" s="103"/>
      <c r="B1151" s="258" t="s">
        <v>484</v>
      </c>
      <c r="C1151" s="101" t="s">
        <v>483</v>
      </c>
      <c r="D1151" s="100"/>
      <c r="E1151" s="99">
        <v>11140</v>
      </c>
      <c r="F1151" s="98"/>
      <c r="G1151" s="98">
        <f>SUM(G1152:G1156)</f>
        <v>37237258.022</v>
      </c>
      <c r="H1151" s="98"/>
      <c r="I1151" s="98">
        <f>SUM(I1152:I1156)</f>
        <v>3695483.34</v>
      </c>
      <c r="J1151" s="98">
        <f>SUM(J1152:J1156)</f>
        <v>40932741.362000003</v>
      </c>
      <c r="K1151" s="255" t="s">
        <v>482</v>
      </c>
      <c r="L1151" s="48"/>
    </row>
    <row r="1152" spans="1:12" s="62" customFormat="1" ht="15.75" outlineLevel="1" x14ac:dyDescent="0.25">
      <c r="A1152" s="127"/>
      <c r="B1152" s="259"/>
      <c r="C1152" s="126" t="s">
        <v>481</v>
      </c>
      <c r="D1152" s="124" t="s">
        <v>181</v>
      </c>
      <c r="E1152" s="125">
        <v>11140</v>
      </c>
      <c r="F1152" s="69">
        <v>750</v>
      </c>
      <c r="G1152" s="69">
        <f>F1152*E1152</f>
        <v>8355000</v>
      </c>
      <c r="H1152" s="69"/>
      <c r="I1152" s="69">
        <f>H1152*E1152</f>
        <v>0</v>
      </c>
      <c r="J1152" s="68">
        <f>I1152+G1152</f>
        <v>8355000</v>
      </c>
      <c r="K1152" s="256"/>
      <c r="L1152" s="48"/>
    </row>
    <row r="1153" spans="1:12" s="62" customFormat="1" ht="15.75" outlineLevel="1" x14ac:dyDescent="0.25">
      <c r="A1153" s="127"/>
      <c r="B1153" s="259"/>
      <c r="C1153" s="126" t="s">
        <v>480</v>
      </c>
      <c r="D1153" s="124" t="s">
        <v>181</v>
      </c>
      <c r="E1153" s="125">
        <v>11140</v>
      </c>
      <c r="F1153" s="69">
        <v>89</v>
      </c>
      <c r="G1153" s="69">
        <f>F1153*E1153</f>
        <v>991460</v>
      </c>
      <c r="H1153" s="69">
        <v>46</v>
      </c>
      <c r="I1153" s="69">
        <f>H1153*E1153</f>
        <v>512440</v>
      </c>
      <c r="J1153" s="68">
        <f>I1153+G1153</f>
        <v>1503900</v>
      </c>
      <c r="K1153" s="256"/>
      <c r="L1153" s="48"/>
    </row>
    <row r="1154" spans="1:12" s="62" customFormat="1" ht="15.75" outlineLevel="1" x14ac:dyDescent="0.25">
      <c r="A1154" s="127"/>
      <c r="B1154" s="259"/>
      <c r="C1154" s="126" t="s">
        <v>479</v>
      </c>
      <c r="D1154" s="124" t="s">
        <v>181</v>
      </c>
      <c r="E1154" s="128">
        <v>11140</v>
      </c>
      <c r="F1154" s="69">
        <v>1675.05</v>
      </c>
      <c r="G1154" s="69">
        <f>F1154*E1154</f>
        <v>18660057</v>
      </c>
      <c r="H1154" s="69"/>
      <c r="I1154" s="69">
        <f>H1154*E1154</f>
        <v>0</v>
      </c>
      <c r="J1154" s="68">
        <f>I1154+G1154</f>
        <v>18660057</v>
      </c>
      <c r="K1154" s="256"/>
      <c r="L1154" s="48"/>
    </row>
    <row r="1155" spans="1:12" s="62" customFormat="1" ht="15.75" outlineLevel="1" x14ac:dyDescent="0.25">
      <c r="A1155" s="127"/>
      <c r="B1155" s="259"/>
      <c r="C1155" s="126" t="s">
        <v>478</v>
      </c>
      <c r="D1155" s="124" t="s">
        <v>181</v>
      </c>
      <c r="E1155" s="125">
        <v>11140</v>
      </c>
      <c r="F1155" s="69">
        <v>102.6123</v>
      </c>
      <c r="G1155" s="69">
        <f>F1155*E1155</f>
        <v>1143101.0220000001</v>
      </c>
      <c r="H1155" s="69">
        <v>55.731000000000002</v>
      </c>
      <c r="I1155" s="69">
        <f>H1155*E1155</f>
        <v>620843.34</v>
      </c>
      <c r="J1155" s="68">
        <f>I1155+G1155</f>
        <v>1763944.3620000002</v>
      </c>
      <c r="K1155" s="256"/>
      <c r="L1155" s="48"/>
    </row>
    <row r="1156" spans="1:12" s="62" customFormat="1" ht="15.75" outlineLevel="1" x14ac:dyDescent="0.25">
      <c r="A1156" s="127"/>
      <c r="B1156" s="260"/>
      <c r="C1156" s="126" t="s">
        <v>477</v>
      </c>
      <c r="D1156" s="124" t="s">
        <v>181</v>
      </c>
      <c r="E1156" s="125">
        <v>11140</v>
      </c>
      <c r="F1156" s="69">
        <v>726</v>
      </c>
      <c r="G1156" s="69">
        <f>F1156*E1156</f>
        <v>8087640</v>
      </c>
      <c r="H1156" s="69">
        <v>230</v>
      </c>
      <c r="I1156" s="69">
        <f>H1156*E1156</f>
        <v>2562200</v>
      </c>
      <c r="J1156" s="68">
        <f>I1156+G1156</f>
        <v>10649840</v>
      </c>
      <c r="K1156" s="257"/>
      <c r="L1156" s="48"/>
    </row>
    <row r="1157" spans="1:12" s="62" customFormat="1" ht="15.75" hidden="1" x14ac:dyDescent="0.25">
      <c r="A1157" s="54" t="s">
        <v>476</v>
      </c>
      <c r="B1157" s="71" t="s">
        <v>285</v>
      </c>
      <c r="C1157" s="70" t="s">
        <v>475</v>
      </c>
      <c r="D1157" s="89"/>
      <c r="E1157" s="69"/>
      <c r="F1157" s="69"/>
      <c r="G1157" s="69">
        <f>SUM(G1158:G1173)</f>
        <v>235407</v>
      </c>
      <c r="H1157" s="69"/>
      <c r="I1157" s="69">
        <f>SUM(I1158:I1173)</f>
        <v>343913.44</v>
      </c>
      <c r="J1157" s="68">
        <f>SUM(J1158:J1173)</f>
        <v>579320.43999999994</v>
      </c>
      <c r="K1157" s="67" t="s">
        <v>204</v>
      </c>
      <c r="L1157" s="48"/>
    </row>
    <row r="1158" spans="1:12" s="62" customFormat="1" ht="15.75" outlineLevel="1" x14ac:dyDescent="0.25">
      <c r="A1158" s="54"/>
      <c r="B1158" s="71"/>
      <c r="C1158" s="107" t="s">
        <v>334</v>
      </c>
      <c r="D1158" s="106" t="s">
        <v>190</v>
      </c>
      <c r="E1158" s="57">
        <v>1</v>
      </c>
      <c r="F1158" s="69">
        <v>6550</v>
      </c>
      <c r="G1158" s="69">
        <f t="shared" ref="G1158:G1173" si="84">F1158*E1158</f>
        <v>6550</v>
      </c>
      <c r="H1158" s="69">
        <v>55450.200000000004</v>
      </c>
      <c r="I1158" s="69">
        <f t="shared" ref="I1158:I1173" si="85">H1158*E1158</f>
        <v>55450.200000000004</v>
      </c>
      <c r="J1158" s="68">
        <f t="shared" ref="J1158:J1173" si="86">I1158+G1158</f>
        <v>62000.200000000004</v>
      </c>
      <c r="K1158" s="55"/>
      <c r="L1158" s="48"/>
    </row>
    <row r="1159" spans="1:12" s="62" customFormat="1" ht="15.75" outlineLevel="1" x14ac:dyDescent="0.25">
      <c r="A1159" s="54"/>
      <c r="B1159" s="71"/>
      <c r="C1159" s="107" t="s">
        <v>281</v>
      </c>
      <c r="D1159" s="106" t="s">
        <v>179</v>
      </c>
      <c r="E1159" s="57">
        <v>30</v>
      </c>
      <c r="F1159" s="69">
        <v>186.02</v>
      </c>
      <c r="G1159" s="69">
        <f t="shared" si="84"/>
        <v>5580.6</v>
      </c>
      <c r="H1159" s="69">
        <v>1809.6000000000001</v>
      </c>
      <c r="I1159" s="69">
        <f t="shared" si="85"/>
        <v>54288.000000000007</v>
      </c>
      <c r="J1159" s="68">
        <f t="shared" si="86"/>
        <v>59868.600000000006</v>
      </c>
      <c r="K1159" s="55"/>
      <c r="L1159" s="48"/>
    </row>
    <row r="1160" spans="1:12" s="62" customFormat="1" ht="15.75" outlineLevel="1" x14ac:dyDescent="0.25">
      <c r="A1160" s="54"/>
      <c r="B1160" s="71"/>
      <c r="C1160" s="107" t="s">
        <v>281</v>
      </c>
      <c r="D1160" s="106" t="s">
        <v>179</v>
      </c>
      <c r="E1160" s="57">
        <v>30</v>
      </c>
      <c r="F1160" s="69">
        <v>162.44</v>
      </c>
      <c r="G1160" s="69">
        <f t="shared" si="84"/>
        <v>4873.2</v>
      </c>
      <c r="H1160" s="69">
        <v>322.40000000000003</v>
      </c>
      <c r="I1160" s="69">
        <f t="shared" si="85"/>
        <v>9672.0000000000018</v>
      </c>
      <c r="J1160" s="68">
        <f t="shared" si="86"/>
        <v>14545.2</v>
      </c>
      <c r="K1160" s="55"/>
      <c r="L1160" s="48"/>
    </row>
    <row r="1161" spans="1:12" s="62" customFormat="1" ht="15.75" outlineLevel="1" x14ac:dyDescent="0.25">
      <c r="A1161" s="54"/>
      <c r="B1161" s="71"/>
      <c r="C1161" s="107" t="s">
        <v>474</v>
      </c>
      <c r="D1161" s="106" t="s">
        <v>179</v>
      </c>
      <c r="E1161" s="57">
        <v>60</v>
      </c>
      <c r="F1161" s="69">
        <v>162.44</v>
      </c>
      <c r="G1161" s="69">
        <f t="shared" si="84"/>
        <v>9746.4</v>
      </c>
      <c r="H1161" s="69">
        <v>434.2</v>
      </c>
      <c r="I1161" s="69">
        <f t="shared" si="85"/>
        <v>26052</v>
      </c>
      <c r="J1161" s="68">
        <f t="shared" si="86"/>
        <v>35798.400000000001</v>
      </c>
      <c r="K1161" s="55"/>
      <c r="L1161" s="48"/>
    </row>
    <row r="1162" spans="1:12" s="62" customFormat="1" ht="15.75" outlineLevel="1" x14ac:dyDescent="0.25">
      <c r="A1162" s="54"/>
      <c r="B1162" s="71"/>
      <c r="C1162" s="107" t="s">
        <v>474</v>
      </c>
      <c r="D1162" s="106" t="s">
        <v>179</v>
      </c>
      <c r="E1162" s="57">
        <v>70</v>
      </c>
      <c r="F1162" s="69">
        <v>162.44</v>
      </c>
      <c r="G1162" s="69">
        <f t="shared" si="84"/>
        <v>11370.8</v>
      </c>
      <c r="H1162" s="69">
        <v>184.6</v>
      </c>
      <c r="I1162" s="69">
        <f t="shared" si="85"/>
        <v>12922</v>
      </c>
      <c r="J1162" s="68">
        <f t="shared" si="86"/>
        <v>24292.799999999999</v>
      </c>
      <c r="K1162" s="55"/>
      <c r="L1162" s="48"/>
    </row>
    <row r="1163" spans="1:12" s="62" customFormat="1" ht="15.75" outlineLevel="1" x14ac:dyDescent="0.25">
      <c r="A1163" s="54"/>
      <c r="B1163" s="71"/>
      <c r="C1163" s="107" t="s">
        <v>473</v>
      </c>
      <c r="D1163" s="106" t="s">
        <v>179</v>
      </c>
      <c r="E1163" s="57">
        <v>100</v>
      </c>
      <c r="F1163" s="69">
        <v>162.44</v>
      </c>
      <c r="G1163" s="69">
        <f t="shared" si="84"/>
        <v>16244</v>
      </c>
      <c r="H1163" s="69">
        <v>166.92000000000002</v>
      </c>
      <c r="I1163" s="69">
        <f t="shared" si="85"/>
        <v>16692</v>
      </c>
      <c r="J1163" s="68">
        <f t="shared" si="86"/>
        <v>32936</v>
      </c>
      <c r="K1163" s="55"/>
      <c r="L1163" s="48"/>
    </row>
    <row r="1164" spans="1:12" s="62" customFormat="1" ht="15.75" outlineLevel="1" x14ac:dyDescent="0.25">
      <c r="A1164" s="54"/>
      <c r="B1164" s="71"/>
      <c r="C1164" s="107" t="s">
        <v>333</v>
      </c>
      <c r="D1164" s="116" t="s">
        <v>280</v>
      </c>
      <c r="E1164" s="115">
        <v>120</v>
      </c>
      <c r="F1164" s="69">
        <v>838.40000000000009</v>
      </c>
      <c r="G1164" s="69">
        <f t="shared" si="84"/>
        <v>100608.00000000001</v>
      </c>
      <c r="H1164" s="69">
        <v>699.4</v>
      </c>
      <c r="I1164" s="69">
        <f t="shared" si="85"/>
        <v>83928</v>
      </c>
      <c r="J1164" s="68">
        <f t="shared" si="86"/>
        <v>184536</v>
      </c>
      <c r="K1164" s="55"/>
      <c r="L1164" s="48"/>
    </row>
    <row r="1165" spans="1:12" s="62" customFormat="1" ht="25.5" outlineLevel="1" x14ac:dyDescent="0.25">
      <c r="A1165" s="54"/>
      <c r="B1165" s="71"/>
      <c r="C1165" s="107" t="s">
        <v>332</v>
      </c>
      <c r="D1165" s="106" t="s">
        <v>280</v>
      </c>
      <c r="E1165" s="57">
        <v>130</v>
      </c>
      <c r="F1165" s="69">
        <v>45.85</v>
      </c>
      <c r="G1165" s="69">
        <f t="shared" si="84"/>
        <v>5960.5</v>
      </c>
      <c r="H1165" s="69">
        <v>58.5</v>
      </c>
      <c r="I1165" s="69">
        <f t="shared" si="85"/>
        <v>7605</v>
      </c>
      <c r="J1165" s="68">
        <f t="shared" si="86"/>
        <v>13565.5</v>
      </c>
      <c r="K1165" s="55"/>
      <c r="L1165" s="48"/>
    </row>
    <row r="1166" spans="1:12" s="62" customFormat="1" ht="15.75" outlineLevel="1" x14ac:dyDescent="0.25">
      <c r="A1166" s="54"/>
      <c r="B1166" s="71"/>
      <c r="C1166" s="107" t="s">
        <v>330</v>
      </c>
      <c r="D1166" s="106" t="s">
        <v>190</v>
      </c>
      <c r="E1166" s="57">
        <v>40</v>
      </c>
      <c r="F1166" s="69">
        <v>262</v>
      </c>
      <c r="G1166" s="69">
        <f t="shared" si="84"/>
        <v>10480</v>
      </c>
      <c r="H1166" s="69">
        <v>681.2</v>
      </c>
      <c r="I1166" s="69">
        <f t="shared" si="85"/>
        <v>27248</v>
      </c>
      <c r="J1166" s="68">
        <f t="shared" si="86"/>
        <v>37728</v>
      </c>
      <c r="K1166" s="55"/>
      <c r="L1166" s="48"/>
    </row>
    <row r="1167" spans="1:12" s="62" customFormat="1" ht="15.75" outlineLevel="1" x14ac:dyDescent="0.25">
      <c r="A1167" s="54"/>
      <c r="B1167" s="71"/>
      <c r="C1167" s="107" t="s">
        <v>329</v>
      </c>
      <c r="D1167" s="106" t="s">
        <v>179</v>
      </c>
      <c r="E1167" s="57">
        <v>20</v>
      </c>
      <c r="F1167" s="69">
        <v>65.5</v>
      </c>
      <c r="G1167" s="69">
        <f t="shared" si="84"/>
        <v>1310</v>
      </c>
      <c r="H1167" s="69">
        <v>166.71200000000002</v>
      </c>
      <c r="I1167" s="69">
        <f t="shared" si="85"/>
        <v>3334.2400000000002</v>
      </c>
      <c r="J1167" s="68">
        <f t="shared" si="86"/>
        <v>4644.24</v>
      </c>
      <c r="K1167" s="55"/>
      <c r="L1167" s="48"/>
    </row>
    <row r="1168" spans="1:12" s="62" customFormat="1" ht="15.75" outlineLevel="1" x14ac:dyDescent="0.25">
      <c r="A1168" s="54"/>
      <c r="B1168" s="71"/>
      <c r="C1168" s="107" t="s">
        <v>328</v>
      </c>
      <c r="D1168" s="106" t="s">
        <v>190</v>
      </c>
      <c r="E1168" s="57">
        <v>150</v>
      </c>
      <c r="F1168" s="69">
        <v>32.75</v>
      </c>
      <c r="G1168" s="69">
        <f t="shared" si="84"/>
        <v>4912.5</v>
      </c>
      <c r="H1168" s="69">
        <v>36.816000000000003</v>
      </c>
      <c r="I1168" s="69">
        <f t="shared" si="85"/>
        <v>5522.4000000000005</v>
      </c>
      <c r="J1168" s="68">
        <f t="shared" si="86"/>
        <v>10434.900000000001</v>
      </c>
      <c r="K1168" s="55"/>
      <c r="L1168" s="48"/>
    </row>
    <row r="1169" spans="1:12" s="62" customFormat="1" ht="15.75" outlineLevel="1" x14ac:dyDescent="0.25">
      <c r="A1169" s="54"/>
      <c r="B1169" s="71"/>
      <c r="C1169" s="107" t="s">
        <v>327</v>
      </c>
      <c r="D1169" s="106" t="s">
        <v>190</v>
      </c>
      <c r="E1169" s="57">
        <v>1</v>
      </c>
      <c r="F1169" s="69">
        <v>2620</v>
      </c>
      <c r="G1169" s="69">
        <f t="shared" si="84"/>
        <v>2620</v>
      </c>
      <c r="H1169" s="69">
        <v>9412</v>
      </c>
      <c r="I1169" s="69">
        <f t="shared" si="85"/>
        <v>9412</v>
      </c>
      <c r="J1169" s="68">
        <f t="shared" si="86"/>
        <v>12032</v>
      </c>
      <c r="K1169" s="55"/>
      <c r="L1169" s="48"/>
    </row>
    <row r="1170" spans="1:12" s="62" customFormat="1" ht="15.75" outlineLevel="1" x14ac:dyDescent="0.25">
      <c r="A1170" s="54"/>
      <c r="B1170" s="71"/>
      <c r="C1170" s="107" t="s">
        <v>472</v>
      </c>
      <c r="D1170" s="106" t="s">
        <v>190</v>
      </c>
      <c r="E1170" s="57">
        <v>3</v>
      </c>
      <c r="F1170" s="69">
        <v>262</v>
      </c>
      <c r="G1170" s="69">
        <f t="shared" si="84"/>
        <v>786</v>
      </c>
      <c r="H1170" s="69">
        <v>109.2</v>
      </c>
      <c r="I1170" s="69">
        <f t="shared" si="85"/>
        <v>327.60000000000002</v>
      </c>
      <c r="J1170" s="68">
        <f t="shared" si="86"/>
        <v>1113.5999999999999</v>
      </c>
      <c r="K1170" s="55"/>
      <c r="L1170" s="48"/>
    </row>
    <row r="1171" spans="1:12" s="62" customFormat="1" ht="15.75" outlineLevel="1" x14ac:dyDescent="0.25">
      <c r="A1171" s="54"/>
      <c r="B1171" s="71"/>
      <c r="C1171" s="107" t="s">
        <v>344</v>
      </c>
      <c r="D1171" s="106" t="s">
        <v>179</v>
      </c>
      <c r="E1171" s="57">
        <v>50</v>
      </c>
      <c r="F1171" s="69">
        <v>458.5</v>
      </c>
      <c r="G1171" s="69">
        <f t="shared" si="84"/>
        <v>22925</v>
      </c>
      <c r="H1171" s="69">
        <v>369.2</v>
      </c>
      <c r="I1171" s="69">
        <f t="shared" si="85"/>
        <v>18460</v>
      </c>
      <c r="J1171" s="68">
        <f t="shared" si="86"/>
        <v>41385</v>
      </c>
      <c r="K1171" s="55"/>
      <c r="L1171" s="48"/>
    </row>
    <row r="1172" spans="1:12" s="62" customFormat="1" ht="15.75" outlineLevel="1" x14ac:dyDescent="0.25">
      <c r="A1172" s="54"/>
      <c r="B1172" s="71"/>
      <c r="C1172" s="107" t="s">
        <v>273</v>
      </c>
      <c r="D1172" s="106" t="s">
        <v>215</v>
      </c>
      <c r="E1172" s="57">
        <v>1</v>
      </c>
      <c r="F1172" s="69">
        <v>0</v>
      </c>
      <c r="G1172" s="69">
        <f t="shared" si="84"/>
        <v>0</v>
      </c>
      <c r="H1172" s="69">
        <v>13000</v>
      </c>
      <c r="I1172" s="69">
        <f t="shared" si="85"/>
        <v>13000</v>
      </c>
      <c r="J1172" s="68">
        <f t="shared" si="86"/>
        <v>13000</v>
      </c>
      <c r="K1172" s="55"/>
      <c r="L1172" s="48"/>
    </row>
    <row r="1173" spans="1:12" s="62" customFormat="1" ht="15.75" outlineLevel="1" x14ac:dyDescent="0.25">
      <c r="A1173" s="54"/>
      <c r="B1173" s="71"/>
      <c r="C1173" s="107" t="s">
        <v>272</v>
      </c>
      <c r="D1173" s="106" t="s">
        <v>215</v>
      </c>
      <c r="E1173" s="57">
        <v>1</v>
      </c>
      <c r="F1173" s="69">
        <v>31440</v>
      </c>
      <c r="G1173" s="69">
        <f t="shared" si="84"/>
        <v>31440</v>
      </c>
      <c r="H1173" s="69">
        <v>0</v>
      </c>
      <c r="I1173" s="69">
        <f t="shared" si="85"/>
        <v>0</v>
      </c>
      <c r="J1173" s="68">
        <f t="shared" si="86"/>
        <v>31440</v>
      </c>
      <c r="K1173" s="55"/>
      <c r="L1173" s="48"/>
    </row>
    <row r="1174" spans="1:12" s="62" customFormat="1" ht="30" customHeight="1" x14ac:dyDescent="0.25">
      <c r="A1174" s="54" t="s">
        <v>471</v>
      </c>
      <c r="B1174" s="108" t="s">
        <v>93</v>
      </c>
      <c r="C1174" s="104" t="s">
        <v>470</v>
      </c>
      <c r="D1174" s="89"/>
      <c r="E1174" s="69"/>
      <c r="F1174" s="69"/>
      <c r="G1174" s="69">
        <f>SUM(G1175:G1209)</f>
        <v>4238788.3880000003</v>
      </c>
      <c r="H1174" s="69"/>
      <c r="I1174" s="69">
        <f>SUM(I1175:I1209)</f>
        <v>18446335.010000002</v>
      </c>
      <c r="J1174" s="68">
        <f>SUM(J1175:J1209)</f>
        <v>22685123.398000002</v>
      </c>
      <c r="K1174" s="261" t="s">
        <v>469</v>
      </c>
      <c r="L1174" s="48"/>
    </row>
    <row r="1175" spans="1:12" s="62" customFormat="1" ht="15.75" outlineLevel="1" x14ac:dyDescent="0.25">
      <c r="A1175" s="123"/>
      <c r="B1175" s="122"/>
      <c r="C1175" s="107" t="s">
        <v>468</v>
      </c>
      <c r="D1175" s="116" t="s">
        <v>190</v>
      </c>
      <c r="E1175" s="115">
        <v>2</v>
      </c>
      <c r="F1175" s="69">
        <v>332000</v>
      </c>
      <c r="G1175" s="69">
        <f>F1175*E1175</f>
        <v>664000</v>
      </c>
      <c r="H1175" s="69">
        <v>5812000</v>
      </c>
      <c r="I1175" s="69">
        <f>H1175*E1175</f>
        <v>11624000</v>
      </c>
      <c r="J1175" s="68">
        <f>I1175+G1175</f>
        <v>12288000</v>
      </c>
      <c r="K1175" s="262"/>
      <c r="L1175" s="48"/>
    </row>
    <row r="1176" spans="1:12" s="62" customFormat="1" ht="15.75" outlineLevel="1" x14ac:dyDescent="0.25">
      <c r="A1176" s="123"/>
      <c r="B1176" s="122"/>
      <c r="C1176" s="110" t="s">
        <v>467</v>
      </c>
      <c r="D1176" s="116"/>
      <c r="E1176" s="115"/>
      <c r="F1176" s="69">
        <v>0</v>
      </c>
      <c r="G1176" s="69"/>
      <c r="H1176" s="69">
        <v>0</v>
      </c>
      <c r="I1176" s="69"/>
      <c r="J1176" s="68"/>
      <c r="K1176" s="262"/>
      <c r="L1176" s="48"/>
    </row>
    <row r="1177" spans="1:12" s="62" customFormat="1" ht="15.75" outlineLevel="1" x14ac:dyDescent="0.25">
      <c r="A1177" s="123"/>
      <c r="B1177" s="122"/>
      <c r="C1177" s="110" t="s">
        <v>466</v>
      </c>
      <c r="D1177" s="116"/>
      <c r="E1177" s="115"/>
      <c r="F1177" s="69">
        <v>0</v>
      </c>
      <c r="G1177" s="69"/>
      <c r="H1177" s="69">
        <v>0</v>
      </c>
      <c r="I1177" s="69"/>
      <c r="J1177" s="68"/>
      <c r="K1177" s="262"/>
      <c r="L1177" s="48"/>
    </row>
    <row r="1178" spans="1:12" s="62" customFormat="1" ht="15.75" outlineLevel="1" x14ac:dyDescent="0.25">
      <c r="A1178" s="123"/>
      <c r="B1178" s="122"/>
      <c r="C1178" s="110" t="s">
        <v>465</v>
      </c>
      <c r="D1178" s="116"/>
      <c r="E1178" s="115"/>
      <c r="F1178" s="69">
        <v>0</v>
      </c>
      <c r="G1178" s="69"/>
      <c r="H1178" s="69">
        <v>0</v>
      </c>
      <c r="I1178" s="69"/>
      <c r="J1178" s="68"/>
      <c r="K1178" s="262"/>
      <c r="L1178" s="48"/>
    </row>
    <row r="1179" spans="1:12" s="62" customFormat="1" ht="15.75" customHeight="1" outlineLevel="1" x14ac:dyDescent="0.25">
      <c r="A1179" s="123"/>
      <c r="B1179" s="122"/>
      <c r="C1179" s="107" t="s">
        <v>464</v>
      </c>
      <c r="D1179" s="116" t="s">
        <v>190</v>
      </c>
      <c r="E1179" s="115">
        <v>2</v>
      </c>
      <c r="F1179" s="69"/>
      <c r="G1179" s="69">
        <f t="shared" ref="G1179:G1188" si="87">F1179*E1179</f>
        <v>0</v>
      </c>
      <c r="H1179" s="69">
        <v>73710</v>
      </c>
      <c r="I1179" s="69">
        <f t="shared" ref="I1179:I1188" si="88">H1179*E1179</f>
        <v>147420</v>
      </c>
      <c r="J1179" s="68">
        <f t="shared" ref="J1179:J1188" si="89">I1179+G1179</f>
        <v>147420</v>
      </c>
      <c r="K1179" s="262"/>
      <c r="L1179" s="48"/>
    </row>
    <row r="1180" spans="1:12" s="62" customFormat="1" ht="38.25" outlineLevel="1" x14ac:dyDescent="0.25">
      <c r="A1180" s="123"/>
      <c r="B1180" s="122"/>
      <c r="C1180" s="107" t="s">
        <v>463</v>
      </c>
      <c r="D1180" s="116" t="s">
        <v>190</v>
      </c>
      <c r="E1180" s="115">
        <v>2</v>
      </c>
      <c r="F1180" s="69">
        <v>60324</v>
      </c>
      <c r="G1180" s="69">
        <f t="shared" si="87"/>
        <v>120648</v>
      </c>
      <c r="H1180" s="69">
        <v>1490068</v>
      </c>
      <c r="I1180" s="69">
        <f t="shared" si="88"/>
        <v>2980136</v>
      </c>
      <c r="J1180" s="68">
        <f t="shared" si="89"/>
        <v>3100784</v>
      </c>
      <c r="K1180" s="263"/>
      <c r="L1180" s="48"/>
    </row>
    <row r="1181" spans="1:12" s="62" customFormat="1" ht="25.5" outlineLevel="1" x14ac:dyDescent="0.25">
      <c r="A1181" s="123"/>
      <c r="B1181" s="122"/>
      <c r="C1181" s="107" t="s">
        <v>462</v>
      </c>
      <c r="D1181" s="116" t="s">
        <v>461</v>
      </c>
      <c r="E1181" s="115">
        <v>2</v>
      </c>
      <c r="F1181" s="69">
        <v>46374</v>
      </c>
      <c r="G1181" s="69">
        <f t="shared" si="87"/>
        <v>92748</v>
      </c>
      <c r="H1181" s="69">
        <v>0</v>
      </c>
      <c r="I1181" s="69">
        <f t="shared" si="88"/>
        <v>0</v>
      </c>
      <c r="J1181" s="68">
        <f t="shared" si="89"/>
        <v>92748</v>
      </c>
      <c r="K1181" s="55"/>
      <c r="L1181" s="48"/>
    </row>
    <row r="1182" spans="1:12" s="62" customFormat="1" ht="25.5" outlineLevel="1" x14ac:dyDescent="0.25">
      <c r="A1182" s="123"/>
      <c r="B1182" s="122"/>
      <c r="C1182" s="107" t="s">
        <v>460</v>
      </c>
      <c r="D1182" s="116" t="s">
        <v>190</v>
      </c>
      <c r="E1182" s="115">
        <v>2</v>
      </c>
      <c r="F1182" s="69">
        <v>56592</v>
      </c>
      <c r="G1182" s="69">
        <f t="shared" si="87"/>
        <v>113184</v>
      </c>
      <c r="H1182" s="69">
        <v>0</v>
      </c>
      <c r="I1182" s="69">
        <f t="shared" si="88"/>
        <v>0</v>
      </c>
      <c r="J1182" s="68">
        <f t="shared" si="89"/>
        <v>113184</v>
      </c>
      <c r="K1182" s="55"/>
      <c r="L1182" s="48"/>
    </row>
    <row r="1183" spans="1:12" s="62" customFormat="1" ht="25.5" outlineLevel="1" x14ac:dyDescent="0.25">
      <c r="A1183" s="123"/>
      <c r="B1183" s="122"/>
      <c r="C1183" s="107" t="s">
        <v>459</v>
      </c>
      <c r="D1183" s="116" t="s">
        <v>458</v>
      </c>
      <c r="E1183" s="115">
        <v>86</v>
      </c>
      <c r="F1183" s="69">
        <v>2373</v>
      </c>
      <c r="G1183" s="69">
        <f t="shared" si="87"/>
        <v>204078</v>
      </c>
      <c r="H1183" s="69">
        <v>4672</v>
      </c>
      <c r="I1183" s="69">
        <f t="shared" si="88"/>
        <v>401792</v>
      </c>
      <c r="J1183" s="68">
        <f t="shared" si="89"/>
        <v>605870</v>
      </c>
      <c r="K1183" s="55"/>
      <c r="L1183" s="48"/>
    </row>
    <row r="1184" spans="1:12" s="62" customFormat="1" ht="25.5" outlineLevel="1" x14ac:dyDescent="0.25">
      <c r="A1184" s="123"/>
      <c r="B1184" s="122"/>
      <c r="C1184" s="107" t="s">
        <v>457</v>
      </c>
      <c r="D1184" s="116" t="s">
        <v>305</v>
      </c>
      <c r="E1184" s="115">
        <v>132</v>
      </c>
      <c r="F1184" s="69">
        <v>1771</v>
      </c>
      <c r="G1184" s="69">
        <f t="shared" si="87"/>
        <v>233772</v>
      </c>
      <c r="H1184" s="69">
        <v>4632</v>
      </c>
      <c r="I1184" s="69">
        <f t="shared" si="88"/>
        <v>611424</v>
      </c>
      <c r="J1184" s="68">
        <f t="shared" si="89"/>
        <v>845196</v>
      </c>
      <c r="K1184" s="55"/>
      <c r="L1184" s="48"/>
    </row>
    <row r="1185" spans="1:12" s="62" customFormat="1" ht="15.75" outlineLevel="1" x14ac:dyDescent="0.25">
      <c r="A1185" s="123"/>
      <c r="B1185" s="122"/>
      <c r="C1185" s="107" t="s">
        <v>456</v>
      </c>
      <c r="D1185" s="116" t="s">
        <v>190</v>
      </c>
      <c r="E1185" s="115">
        <v>141</v>
      </c>
      <c r="F1185" s="69">
        <v>5895</v>
      </c>
      <c r="G1185" s="69">
        <f t="shared" si="87"/>
        <v>831195</v>
      </c>
      <c r="H1185" s="69">
        <v>1550.25</v>
      </c>
      <c r="I1185" s="69">
        <f t="shared" si="88"/>
        <v>218585.25</v>
      </c>
      <c r="J1185" s="68">
        <f t="shared" si="89"/>
        <v>1049780.25</v>
      </c>
      <c r="K1185" s="55"/>
      <c r="L1185" s="48"/>
    </row>
    <row r="1186" spans="1:12" s="62" customFormat="1" ht="25.5" outlineLevel="1" x14ac:dyDescent="0.25">
      <c r="A1186" s="123"/>
      <c r="B1186" s="122"/>
      <c r="C1186" s="107" t="s">
        <v>455</v>
      </c>
      <c r="D1186" s="116" t="s">
        <v>439</v>
      </c>
      <c r="E1186" s="115">
        <v>14</v>
      </c>
      <c r="F1186" s="69">
        <v>9790</v>
      </c>
      <c r="G1186" s="69">
        <f t="shared" si="87"/>
        <v>137060</v>
      </c>
      <c r="H1186" s="69">
        <v>35760</v>
      </c>
      <c r="I1186" s="69">
        <f t="shared" si="88"/>
        <v>500640</v>
      </c>
      <c r="J1186" s="68">
        <f t="shared" si="89"/>
        <v>637700</v>
      </c>
      <c r="K1186" s="55"/>
      <c r="L1186" s="48"/>
    </row>
    <row r="1187" spans="1:12" s="62" customFormat="1" ht="25.5" outlineLevel="1" x14ac:dyDescent="0.25">
      <c r="A1187" s="123"/>
      <c r="B1187" s="122"/>
      <c r="C1187" s="107" t="s">
        <v>454</v>
      </c>
      <c r="D1187" s="116" t="s">
        <v>190</v>
      </c>
      <c r="E1187" s="115">
        <v>94</v>
      </c>
      <c r="F1187" s="69">
        <v>4165.8</v>
      </c>
      <c r="G1187" s="69">
        <f t="shared" si="87"/>
        <v>391585.2</v>
      </c>
      <c r="H1187" s="69">
        <v>201.5</v>
      </c>
      <c r="I1187" s="69">
        <f t="shared" si="88"/>
        <v>18941</v>
      </c>
      <c r="J1187" s="68">
        <f t="shared" si="89"/>
        <v>410526.2</v>
      </c>
      <c r="K1187" s="55"/>
      <c r="L1187" s="48"/>
    </row>
    <row r="1188" spans="1:12" s="62" customFormat="1" ht="15.75" outlineLevel="1" x14ac:dyDescent="0.25">
      <c r="A1188" s="123"/>
      <c r="B1188" s="122"/>
      <c r="C1188" s="107" t="s">
        <v>453</v>
      </c>
      <c r="D1188" s="116" t="s">
        <v>190</v>
      </c>
      <c r="E1188" s="115">
        <v>47</v>
      </c>
      <c r="F1188" s="69">
        <v>9866</v>
      </c>
      <c r="G1188" s="69">
        <f t="shared" si="87"/>
        <v>463702</v>
      </c>
      <c r="H1188" s="69">
        <v>28674</v>
      </c>
      <c r="I1188" s="69">
        <f t="shared" si="88"/>
        <v>1347678</v>
      </c>
      <c r="J1188" s="68">
        <f t="shared" si="89"/>
        <v>1811380</v>
      </c>
      <c r="K1188" s="55"/>
      <c r="L1188" s="48"/>
    </row>
    <row r="1189" spans="1:12" s="62" customFormat="1" ht="15.75" outlineLevel="1" x14ac:dyDescent="0.25">
      <c r="A1189" s="123"/>
      <c r="B1189" s="122"/>
      <c r="C1189" s="107" t="s">
        <v>452</v>
      </c>
      <c r="D1189" s="116"/>
      <c r="E1189" s="115"/>
      <c r="F1189" s="69">
        <v>0</v>
      </c>
      <c r="G1189" s="69"/>
      <c r="H1189" s="69">
        <v>0</v>
      </c>
      <c r="I1189" s="69"/>
      <c r="J1189" s="68"/>
      <c r="K1189" s="55"/>
      <c r="L1189" s="48"/>
    </row>
    <row r="1190" spans="1:12" s="62" customFormat="1" ht="25.5" outlineLevel="1" x14ac:dyDescent="0.25">
      <c r="A1190" s="123"/>
      <c r="B1190" s="122"/>
      <c r="C1190" s="107" t="s">
        <v>451</v>
      </c>
      <c r="D1190" s="116" t="s">
        <v>190</v>
      </c>
      <c r="E1190" s="115">
        <v>94</v>
      </c>
      <c r="F1190" s="69">
        <v>393</v>
      </c>
      <c r="G1190" s="69">
        <f t="shared" ref="G1190:G1209" si="90">F1190*E1190</f>
        <v>36942</v>
      </c>
      <c r="H1190" s="69">
        <v>390</v>
      </c>
      <c r="I1190" s="69">
        <f t="shared" ref="I1190:I1209" si="91">H1190*E1190</f>
        <v>36660</v>
      </c>
      <c r="J1190" s="68">
        <f t="shared" ref="J1190:J1209" si="92">I1190+G1190</f>
        <v>73602</v>
      </c>
      <c r="K1190" s="55"/>
      <c r="L1190" s="48"/>
    </row>
    <row r="1191" spans="1:12" s="62" customFormat="1" ht="25.5" outlineLevel="1" x14ac:dyDescent="0.25">
      <c r="A1191" s="123"/>
      <c r="B1191" s="122"/>
      <c r="C1191" s="107" t="s">
        <v>450</v>
      </c>
      <c r="D1191" s="116" t="s">
        <v>439</v>
      </c>
      <c r="E1191" s="115">
        <v>40</v>
      </c>
      <c r="F1191" s="69">
        <v>471.6</v>
      </c>
      <c r="G1191" s="69">
        <f t="shared" si="90"/>
        <v>18864</v>
      </c>
      <c r="H1191" s="69">
        <v>585</v>
      </c>
      <c r="I1191" s="69">
        <f t="shared" si="91"/>
        <v>23400</v>
      </c>
      <c r="J1191" s="68">
        <f t="shared" si="92"/>
        <v>42264</v>
      </c>
      <c r="K1191" s="55"/>
      <c r="L1191" s="48"/>
    </row>
    <row r="1192" spans="1:12" s="62" customFormat="1" ht="25.5" outlineLevel="1" x14ac:dyDescent="0.25">
      <c r="A1192" s="123"/>
      <c r="B1192" s="122"/>
      <c r="C1192" s="107" t="s">
        <v>449</v>
      </c>
      <c r="D1192" s="116" t="s">
        <v>439</v>
      </c>
      <c r="E1192" s="115">
        <v>94</v>
      </c>
      <c r="F1192" s="69">
        <v>455.88</v>
      </c>
      <c r="G1192" s="69">
        <f t="shared" si="90"/>
        <v>42852.72</v>
      </c>
      <c r="H1192" s="69">
        <v>468</v>
      </c>
      <c r="I1192" s="69">
        <f t="shared" si="91"/>
        <v>43992</v>
      </c>
      <c r="J1192" s="68">
        <f t="shared" si="92"/>
        <v>86844.72</v>
      </c>
      <c r="K1192" s="55"/>
      <c r="L1192" s="48"/>
    </row>
    <row r="1193" spans="1:12" s="62" customFormat="1" ht="25.5" outlineLevel="1" x14ac:dyDescent="0.25">
      <c r="A1193" s="123"/>
      <c r="B1193" s="122"/>
      <c r="C1193" s="107" t="s">
        <v>448</v>
      </c>
      <c r="D1193" s="116" t="s">
        <v>190</v>
      </c>
      <c r="E1193" s="115">
        <v>7</v>
      </c>
      <c r="F1193" s="69">
        <v>605.22</v>
      </c>
      <c r="G1193" s="69">
        <f t="shared" si="90"/>
        <v>4236.54</v>
      </c>
      <c r="H1193" s="69">
        <v>605.28</v>
      </c>
      <c r="I1193" s="69">
        <f t="shared" si="91"/>
        <v>4236.96</v>
      </c>
      <c r="J1193" s="68">
        <f t="shared" si="92"/>
        <v>8473.5</v>
      </c>
      <c r="K1193" s="55"/>
      <c r="L1193" s="48"/>
    </row>
    <row r="1194" spans="1:12" s="62" customFormat="1" ht="25.5" outlineLevel="1" x14ac:dyDescent="0.25">
      <c r="A1194" s="123"/>
      <c r="B1194" s="122"/>
      <c r="C1194" s="107" t="s">
        <v>447</v>
      </c>
      <c r="D1194" s="116" t="s">
        <v>190</v>
      </c>
      <c r="E1194" s="115">
        <v>32</v>
      </c>
      <c r="F1194" s="69">
        <v>581.64</v>
      </c>
      <c r="G1194" s="69">
        <f t="shared" si="90"/>
        <v>18612.48</v>
      </c>
      <c r="H1194" s="69">
        <v>1794</v>
      </c>
      <c r="I1194" s="69">
        <f t="shared" si="91"/>
        <v>57408</v>
      </c>
      <c r="J1194" s="68">
        <f t="shared" si="92"/>
        <v>76020.479999999996</v>
      </c>
      <c r="K1194" s="55"/>
      <c r="L1194" s="48"/>
    </row>
    <row r="1195" spans="1:12" s="62" customFormat="1" ht="25.5" outlineLevel="1" x14ac:dyDescent="0.25">
      <c r="A1195" s="123"/>
      <c r="B1195" s="122"/>
      <c r="C1195" s="107" t="s">
        <v>446</v>
      </c>
      <c r="D1195" s="116" t="s">
        <v>190</v>
      </c>
      <c r="E1195" s="115">
        <v>188</v>
      </c>
      <c r="F1195" s="69">
        <v>594.21600000000001</v>
      </c>
      <c r="G1195" s="69">
        <f t="shared" si="90"/>
        <v>111712.60800000001</v>
      </c>
      <c r="H1195" s="69">
        <v>1263.6000000000001</v>
      </c>
      <c r="I1195" s="69">
        <f t="shared" si="91"/>
        <v>237556.80000000002</v>
      </c>
      <c r="J1195" s="68">
        <f t="shared" si="92"/>
        <v>349269.40800000005</v>
      </c>
      <c r="K1195" s="55"/>
      <c r="L1195" s="48"/>
    </row>
    <row r="1196" spans="1:12" s="62" customFormat="1" ht="25.5" outlineLevel="1" x14ac:dyDescent="0.25">
      <c r="A1196" s="123"/>
      <c r="B1196" s="122"/>
      <c r="C1196" s="107" t="s">
        <v>445</v>
      </c>
      <c r="D1196" s="116" t="s">
        <v>190</v>
      </c>
      <c r="E1196" s="115">
        <v>4</v>
      </c>
      <c r="F1196" s="69">
        <v>880.32</v>
      </c>
      <c r="G1196" s="69">
        <f t="shared" si="90"/>
        <v>3521.28</v>
      </c>
      <c r="H1196" s="69">
        <v>1872</v>
      </c>
      <c r="I1196" s="69">
        <f t="shared" si="91"/>
        <v>7488</v>
      </c>
      <c r="J1196" s="68">
        <f t="shared" si="92"/>
        <v>11009.28</v>
      </c>
      <c r="K1196" s="55"/>
      <c r="L1196" s="48"/>
    </row>
    <row r="1197" spans="1:12" s="62" customFormat="1" ht="25.5" outlineLevel="1" x14ac:dyDescent="0.25">
      <c r="A1197" s="123"/>
      <c r="B1197" s="122"/>
      <c r="C1197" s="107" t="s">
        <v>444</v>
      </c>
      <c r="D1197" s="116" t="s">
        <v>190</v>
      </c>
      <c r="E1197" s="115">
        <v>2</v>
      </c>
      <c r="F1197" s="69">
        <v>3144</v>
      </c>
      <c r="G1197" s="69">
        <f t="shared" si="90"/>
        <v>6288</v>
      </c>
      <c r="H1197" s="69">
        <v>20832.5</v>
      </c>
      <c r="I1197" s="69">
        <f t="shared" si="91"/>
        <v>41665</v>
      </c>
      <c r="J1197" s="68">
        <f t="shared" si="92"/>
        <v>47953</v>
      </c>
      <c r="K1197" s="55"/>
      <c r="L1197" s="48"/>
    </row>
    <row r="1198" spans="1:12" s="62" customFormat="1" ht="38.25" outlineLevel="1" x14ac:dyDescent="0.25">
      <c r="A1198" s="123"/>
      <c r="B1198" s="122"/>
      <c r="C1198" s="107" t="s">
        <v>443</v>
      </c>
      <c r="D1198" s="116" t="s">
        <v>217</v>
      </c>
      <c r="E1198" s="116">
        <v>0.33</v>
      </c>
      <c r="F1198" s="69">
        <v>308112</v>
      </c>
      <c r="G1198" s="69">
        <f t="shared" si="90"/>
        <v>101676.96</v>
      </c>
      <c r="H1198" s="69">
        <v>0</v>
      </c>
      <c r="I1198" s="69">
        <f t="shared" si="91"/>
        <v>0</v>
      </c>
      <c r="J1198" s="68">
        <f t="shared" si="92"/>
        <v>101676.96</v>
      </c>
      <c r="K1198" s="55"/>
      <c r="L1198" s="48"/>
    </row>
    <row r="1199" spans="1:12" s="62" customFormat="1" ht="15.75" outlineLevel="1" x14ac:dyDescent="0.25">
      <c r="A1199" s="123"/>
      <c r="B1199" s="122"/>
      <c r="C1199" s="107" t="s">
        <v>442</v>
      </c>
      <c r="D1199" s="116" t="s">
        <v>305</v>
      </c>
      <c r="E1199" s="115">
        <v>0.6</v>
      </c>
      <c r="F1199" s="69">
        <v>7860</v>
      </c>
      <c r="G1199" s="69">
        <f t="shared" si="90"/>
        <v>4716</v>
      </c>
      <c r="H1199" s="69">
        <v>0</v>
      </c>
      <c r="I1199" s="69">
        <f t="shared" si="91"/>
        <v>0</v>
      </c>
      <c r="J1199" s="68">
        <f t="shared" si="92"/>
        <v>4716</v>
      </c>
      <c r="K1199" s="55"/>
      <c r="L1199" s="48"/>
    </row>
    <row r="1200" spans="1:12" s="62" customFormat="1" ht="15.75" outlineLevel="1" x14ac:dyDescent="0.25">
      <c r="A1200" s="123"/>
      <c r="B1200" s="122"/>
      <c r="C1200" s="107" t="s">
        <v>441</v>
      </c>
      <c r="D1200" s="116" t="s">
        <v>190</v>
      </c>
      <c r="E1200" s="115">
        <v>2</v>
      </c>
      <c r="F1200" s="69">
        <v>19650</v>
      </c>
      <c r="G1200" s="69">
        <f t="shared" si="90"/>
        <v>39300</v>
      </c>
      <c r="H1200" s="69">
        <v>21242</v>
      </c>
      <c r="I1200" s="69">
        <f t="shared" si="91"/>
        <v>42484</v>
      </c>
      <c r="J1200" s="68">
        <f t="shared" si="92"/>
        <v>81784</v>
      </c>
      <c r="K1200" s="55"/>
      <c r="L1200" s="48"/>
    </row>
    <row r="1201" spans="1:11" s="48" customFormat="1" ht="25.5" outlineLevel="1" x14ac:dyDescent="0.2">
      <c r="A1201" s="123"/>
      <c r="B1201" s="122"/>
      <c r="C1201" s="107" t="s">
        <v>440</v>
      </c>
      <c r="D1201" s="116" t="s">
        <v>439</v>
      </c>
      <c r="E1201" s="115">
        <v>2</v>
      </c>
      <c r="F1201" s="69">
        <v>56592</v>
      </c>
      <c r="G1201" s="69">
        <f t="shared" si="90"/>
        <v>113184</v>
      </c>
      <c r="H1201" s="69">
        <v>50414</v>
      </c>
      <c r="I1201" s="69">
        <f t="shared" si="91"/>
        <v>100828</v>
      </c>
      <c r="J1201" s="68">
        <f t="shared" si="92"/>
        <v>214012</v>
      </c>
      <c r="K1201" s="55"/>
    </row>
    <row r="1202" spans="1:11" s="48" customFormat="1" ht="15.75" outlineLevel="1" x14ac:dyDescent="0.2">
      <c r="A1202" s="123"/>
      <c r="B1202" s="122"/>
      <c r="C1202" s="107" t="s">
        <v>438</v>
      </c>
      <c r="D1202" s="116" t="s">
        <v>215</v>
      </c>
      <c r="E1202" s="115">
        <v>1</v>
      </c>
      <c r="F1202" s="69">
        <v>149340</v>
      </c>
      <c r="G1202" s="69">
        <f t="shared" si="90"/>
        <v>149340</v>
      </c>
      <c r="H1202" s="69">
        <v>0</v>
      </c>
      <c r="I1202" s="69">
        <f t="shared" si="91"/>
        <v>0</v>
      </c>
      <c r="J1202" s="68">
        <f t="shared" si="92"/>
        <v>149340</v>
      </c>
      <c r="K1202" s="55"/>
    </row>
    <row r="1203" spans="1:11" s="48" customFormat="1" ht="25.5" outlineLevel="1" x14ac:dyDescent="0.2">
      <c r="A1203" s="123"/>
      <c r="B1203" s="122"/>
      <c r="C1203" s="107" t="s">
        <v>437</v>
      </c>
      <c r="D1203" s="124" t="s">
        <v>181</v>
      </c>
      <c r="E1203" s="115">
        <v>6.5</v>
      </c>
      <c r="F1203" s="69">
        <v>2358</v>
      </c>
      <c r="G1203" s="69">
        <f t="shared" si="90"/>
        <v>15327</v>
      </c>
      <c r="H1203" s="69">
        <v>0</v>
      </c>
      <c r="I1203" s="69">
        <f t="shared" si="91"/>
        <v>0</v>
      </c>
      <c r="J1203" s="68">
        <f t="shared" si="92"/>
        <v>15327</v>
      </c>
      <c r="K1203" s="55"/>
    </row>
    <row r="1204" spans="1:11" s="48" customFormat="1" ht="15.75" outlineLevel="1" x14ac:dyDescent="0.2">
      <c r="A1204" s="123"/>
      <c r="B1204" s="122"/>
      <c r="C1204" s="107" t="s">
        <v>436</v>
      </c>
      <c r="D1204" s="116" t="s">
        <v>217</v>
      </c>
      <c r="E1204" s="116">
        <v>0.06</v>
      </c>
      <c r="F1204" s="69">
        <v>39300</v>
      </c>
      <c r="G1204" s="69">
        <f t="shared" si="90"/>
        <v>2358</v>
      </c>
      <c r="H1204" s="69">
        <v>0</v>
      </c>
      <c r="I1204" s="69">
        <f t="shared" si="91"/>
        <v>0</v>
      </c>
      <c r="J1204" s="68">
        <f t="shared" si="92"/>
        <v>2358</v>
      </c>
      <c r="K1204" s="55"/>
    </row>
    <row r="1205" spans="1:11" s="48" customFormat="1" ht="15.75" outlineLevel="1" x14ac:dyDescent="0.2">
      <c r="A1205" s="123"/>
      <c r="B1205" s="122"/>
      <c r="C1205" s="107" t="s">
        <v>435</v>
      </c>
      <c r="D1205" s="116" t="s">
        <v>305</v>
      </c>
      <c r="E1205" s="115">
        <v>12</v>
      </c>
      <c r="F1205" s="69">
        <v>786</v>
      </c>
      <c r="G1205" s="69">
        <f t="shared" si="90"/>
        <v>9432</v>
      </c>
      <c r="H1205" s="69">
        <v>0</v>
      </c>
      <c r="I1205" s="69">
        <f t="shared" si="91"/>
        <v>0</v>
      </c>
      <c r="J1205" s="68">
        <f t="shared" si="92"/>
        <v>9432</v>
      </c>
      <c r="K1205" s="55"/>
    </row>
    <row r="1206" spans="1:11" s="48" customFormat="1" ht="15.75" outlineLevel="1" x14ac:dyDescent="0.2">
      <c r="A1206" s="123"/>
      <c r="B1206" s="122"/>
      <c r="C1206" s="107" t="s">
        <v>434</v>
      </c>
      <c r="D1206" s="116" t="s">
        <v>305</v>
      </c>
      <c r="E1206" s="115">
        <v>6</v>
      </c>
      <c r="F1206" s="69">
        <v>628.80000000000007</v>
      </c>
      <c r="G1206" s="69">
        <f t="shared" si="90"/>
        <v>3772.8</v>
      </c>
      <c r="H1206" s="69">
        <v>0</v>
      </c>
      <c r="I1206" s="69">
        <f t="shared" si="91"/>
        <v>0</v>
      </c>
      <c r="J1206" s="68">
        <f t="shared" si="92"/>
        <v>3772.8</v>
      </c>
      <c r="K1206" s="55"/>
    </row>
    <row r="1207" spans="1:11" s="48" customFormat="1" ht="15.75" outlineLevel="1" x14ac:dyDescent="0.2">
      <c r="A1207" s="123"/>
      <c r="B1207" s="122"/>
      <c r="C1207" s="107" t="s">
        <v>433</v>
      </c>
      <c r="D1207" s="116" t="s">
        <v>217</v>
      </c>
      <c r="E1207" s="116">
        <v>0.05</v>
      </c>
      <c r="F1207" s="69">
        <v>39300</v>
      </c>
      <c r="G1207" s="69">
        <f t="shared" si="90"/>
        <v>1965</v>
      </c>
      <c r="H1207" s="69">
        <v>0</v>
      </c>
      <c r="I1207" s="69">
        <f t="shared" si="91"/>
        <v>0</v>
      </c>
      <c r="J1207" s="68">
        <f t="shared" si="92"/>
        <v>1965</v>
      </c>
      <c r="K1207" s="55"/>
    </row>
    <row r="1208" spans="1:11" s="48" customFormat="1" ht="25.5" outlineLevel="1" x14ac:dyDescent="0.2">
      <c r="A1208" s="123"/>
      <c r="B1208" s="122"/>
      <c r="C1208" s="107" t="s">
        <v>432</v>
      </c>
      <c r="D1208" s="116" t="s">
        <v>217</v>
      </c>
      <c r="E1208" s="116">
        <v>0.18</v>
      </c>
      <c r="F1208" s="69">
        <v>7860</v>
      </c>
      <c r="G1208" s="69">
        <f t="shared" si="90"/>
        <v>1414.8</v>
      </c>
      <c r="H1208" s="69">
        <v>0</v>
      </c>
      <c r="I1208" s="69">
        <f t="shared" si="91"/>
        <v>0</v>
      </c>
      <c r="J1208" s="68">
        <f t="shared" si="92"/>
        <v>1414.8</v>
      </c>
      <c r="K1208" s="55"/>
    </row>
    <row r="1209" spans="1:11" s="48" customFormat="1" ht="15.75" outlineLevel="1" x14ac:dyDescent="0.2">
      <c r="A1209" s="123"/>
      <c r="B1209" s="122"/>
      <c r="C1209" s="107" t="s">
        <v>272</v>
      </c>
      <c r="D1209" s="116" t="s">
        <v>215</v>
      </c>
      <c r="E1209" s="115">
        <v>1</v>
      </c>
      <c r="F1209" s="69">
        <v>301300</v>
      </c>
      <c r="G1209" s="69">
        <f t="shared" si="90"/>
        <v>301300</v>
      </c>
      <c r="H1209" s="69">
        <v>0</v>
      </c>
      <c r="I1209" s="69">
        <f t="shared" si="91"/>
        <v>0</v>
      </c>
      <c r="J1209" s="68">
        <f t="shared" si="92"/>
        <v>301300</v>
      </c>
      <c r="K1209" s="55"/>
    </row>
    <row r="1210" spans="1:11" s="48" customFormat="1" ht="15.75" x14ac:dyDescent="0.2">
      <c r="A1210" s="54" t="s">
        <v>431</v>
      </c>
      <c r="B1210" s="71" t="s">
        <v>170</v>
      </c>
      <c r="C1210" s="70" t="s">
        <v>430</v>
      </c>
      <c r="D1210" s="89"/>
      <c r="E1210" s="69"/>
      <c r="F1210" s="69"/>
      <c r="G1210" s="69">
        <f>SUM(G1211:G1333)</f>
        <v>5003468.5259999996</v>
      </c>
      <c r="H1210" s="69"/>
      <c r="I1210" s="69">
        <f>SUM(I1211:I1333)</f>
        <v>6342125.3968000012</v>
      </c>
      <c r="J1210" s="68">
        <f>SUM(J1211:J1333)</f>
        <v>11345593.922800003</v>
      </c>
      <c r="K1210" s="55" t="s">
        <v>283</v>
      </c>
    </row>
    <row r="1211" spans="1:11" s="48" customFormat="1" ht="15.75" outlineLevel="1" x14ac:dyDescent="0.2">
      <c r="A1211" s="121"/>
      <c r="B1211" s="71"/>
      <c r="C1211" s="120" t="s">
        <v>429</v>
      </c>
      <c r="D1211" s="106"/>
      <c r="E1211" s="57"/>
      <c r="F1211" s="69"/>
      <c r="G1211" s="69"/>
      <c r="H1211" s="69"/>
      <c r="I1211" s="69"/>
      <c r="J1211" s="68"/>
      <c r="K1211" s="55"/>
    </row>
    <row r="1212" spans="1:11" s="48" customFormat="1" ht="15.75" outlineLevel="1" x14ac:dyDescent="0.2">
      <c r="A1212" s="114"/>
      <c r="B1212" s="117"/>
      <c r="C1212" s="118" t="s">
        <v>428</v>
      </c>
      <c r="D1212" s="112"/>
      <c r="E1212" s="111"/>
      <c r="F1212" s="69"/>
      <c r="G1212" s="69"/>
      <c r="H1212" s="69"/>
      <c r="I1212" s="69"/>
      <c r="J1212" s="68"/>
      <c r="K1212" s="55"/>
    </row>
    <row r="1213" spans="1:11" s="48" customFormat="1" ht="15.75" outlineLevel="1" x14ac:dyDescent="0.2">
      <c r="A1213" s="103">
        <v>32</v>
      </c>
      <c r="B1213" s="102"/>
      <c r="C1213" s="101" t="s">
        <v>427</v>
      </c>
      <c r="D1213" s="100" t="s">
        <v>305</v>
      </c>
      <c r="E1213" s="99">
        <v>40</v>
      </c>
      <c r="F1213" s="98">
        <v>1310</v>
      </c>
      <c r="G1213" s="98">
        <f t="shared" ref="G1213:G1244" si="93">F1213*E1213</f>
        <v>52400</v>
      </c>
      <c r="H1213" s="98">
        <v>619.45000000000005</v>
      </c>
      <c r="I1213" s="98">
        <f t="shared" ref="I1213:I1244" si="94">H1213*E1213</f>
        <v>24778</v>
      </c>
      <c r="J1213" s="98">
        <f t="shared" ref="J1213:J1244" si="95">I1213+G1213</f>
        <v>77178</v>
      </c>
      <c r="K1213" s="55"/>
    </row>
    <row r="1214" spans="1:11" s="48" customFormat="1" ht="15.75" outlineLevel="2" x14ac:dyDescent="0.2">
      <c r="A1214" s="114"/>
      <c r="B1214" s="117"/>
      <c r="C1214" s="113" t="s">
        <v>426</v>
      </c>
      <c r="D1214" s="112" t="s">
        <v>190</v>
      </c>
      <c r="E1214" s="111">
        <v>2</v>
      </c>
      <c r="F1214" s="69">
        <v>0</v>
      </c>
      <c r="G1214" s="69">
        <f t="shared" si="93"/>
        <v>0</v>
      </c>
      <c r="H1214" s="69">
        <v>0</v>
      </c>
      <c r="I1214" s="69">
        <f t="shared" si="94"/>
        <v>0</v>
      </c>
      <c r="J1214" s="68">
        <f t="shared" si="95"/>
        <v>0</v>
      </c>
      <c r="K1214" s="55"/>
    </row>
    <row r="1215" spans="1:11" s="48" customFormat="1" ht="15.75" outlineLevel="2" x14ac:dyDescent="0.2">
      <c r="A1215" s="114"/>
      <c r="B1215" s="117"/>
      <c r="C1215" s="113" t="s">
        <v>425</v>
      </c>
      <c r="D1215" s="112" t="s">
        <v>190</v>
      </c>
      <c r="E1215" s="111">
        <v>2</v>
      </c>
      <c r="F1215" s="69">
        <v>0</v>
      </c>
      <c r="G1215" s="69">
        <f t="shared" si="93"/>
        <v>0</v>
      </c>
      <c r="H1215" s="69">
        <v>0</v>
      </c>
      <c r="I1215" s="69">
        <f t="shared" si="94"/>
        <v>0</v>
      </c>
      <c r="J1215" s="68">
        <f t="shared" si="95"/>
        <v>0</v>
      </c>
      <c r="K1215" s="55"/>
    </row>
    <row r="1216" spans="1:11" s="48" customFormat="1" ht="15.75" outlineLevel="2" x14ac:dyDescent="0.2">
      <c r="A1216" s="114"/>
      <c r="B1216" s="117"/>
      <c r="C1216" s="113" t="s">
        <v>424</v>
      </c>
      <c r="D1216" s="112" t="s">
        <v>305</v>
      </c>
      <c r="E1216" s="111">
        <v>40</v>
      </c>
      <c r="F1216" s="69">
        <v>0</v>
      </c>
      <c r="G1216" s="69">
        <f t="shared" si="93"/>
        <v>0</v>
      </c>
      <c r="H1216" s="69">
        <v>0</v>
      </c>
      <c r="I1216" s="69">
        <f t="shared" si="94"/>
        <v>0</v>
      </c>
      <c r="J1216" s="68">
        <f t="shared" si="95"/>
        <v>0</v>
      </c>
      <c r="K1216" s="55"/>
    </row>
    <row r="1217" spans="1:11" s="48" customFormat="1" ht="15.75" outlineLevel="2" x14ac:dyDescent="0.2">
      <c r="A1217" s="114"/>
      <c r="B1217" s="117"/>
      <c r="C1217" s="113" t="s">
        <v>423</v>
      </c>
      <c r="D1217" s="112" t="s">
        <v>305</v>
      </c>
      <c r="E1217" s="111">
        <v>40</v>
      </c>
      <c r="F1217" s="69">
        <v>0</v>
      </c>
      <c r="G1217" s="69">
        <f t="shared" si="93"/>
        <v>0</v>
      </c>
      <c r="H1217" s="69">
        <v>0</v>
      </c>
      <c r="I1217" s="69">
        <f t="shared" si="94"/>
        <v>0</v>
      </c>
      <c r="J1217" s="68">
        <f t="shared" si="95"/>
        <v>0</v>
      </c>
      <c r="K1217" s="55"/>
    </row>
    <row r="1218" spans="1:11" s="48" customFormat="1" ht="15.75" outlineLevel="2" x14ac:dyDescent="0.2">
      <c r="A1218" s="114"/>
      <c r="B1218" s="117"/>
      <c r="C1218" s="113" t="s">
        <v>422</v>
      </c>
      <c r="D1218" s="112" t="s">
        <v>215</v>
      </c>
      <c r="E1218" s="111">
        <v>1</v>
      </c>
      <c r="F1218" s="69">
        <v>0</v>
      </c>
      <c r="G1218" s="69">
        <f t="shared" si="93"/>
        <v>0</v>
      </c>
      <c r="H1218" s="69">
        <v>0</v>
      </c>
      <c r="I1218" s="69">
        <f t="shared" si="94"/>
        <v>0</v>
      </c>
      <c r="J1218" s="68">
        <f t="shared" si="95"/>
        <v>0</v>
      </c>
      <c r="K1218" s="55"/>
    </row>
    <row r="1219" spans="1:11" s="48" customFormat="1" ht="15.75" outlineLevel="2" x14ac:dyDescent="0.2">
      <c r="A1219" s="114"/>
      <c r="B1219" s="117"/>
      <c r="C1219" s="113" t="s">
        <v>421</v>
      </c>
      <c r="D1219" s="112" t="s">
        <v>215</v>
      </c>
      <c r="E1219" s="119">
        <v>1</v>
      </c>
      <c r="F1219" s="69">
        <v>0</v>
      </c>
      <c r="G1219" s="69">
        <f t="shared" si="93"/>
        <v>0</v>
      </c>
      <c r="H1219" s="69">
        <v>0</v>
      </c>
      <c r="I1219" s="69">
        <f t="shared" si="94"/>
        <v>0</v>
      </c>
      <c r="J1219" s="68">
        <f t="shared" si="95"/>
        <v>0</v>
      </c>
      <c r="K1219" s="55"/>
    </row>
    <row r="1220" spans="1:11" s="48" customFormat="1" ht="15.75" outlineLevel="2" x14ac:dyDescent="0.2">
      <c r="A1220" s="114"/>
      <c r="B1220" s="117"/>
      <c r="C1220" s="118" t="s">
        <v>420</v>
      </c>
      <c r="D1220" s="112"/>
      <c r="E1220" s="111"/>
      <c r="F1220" s="69">
        <v>0</v>
      </c>
      <c r="G1220" s="69">
        <f t="shared" si="93"/>
        <v>0</v>
      </c>
      <c r="H1220" s="69">
        <v>0</v>
      </c>
      <c r="I1220" s="69">
        <f t="shared" si="94"/>
        <v>0</v>
      </c>
      <c r="J1220" s="68">
        <f t="shared" si="95"/>
        <v>0</v>
      </c>
      <c r="K1220" s="55"/>
    </row>
    <row r="1221" spans="1:11" s="48" customFormat="1" ht="15.75" outlineLevel="1" x14ac:dyDescent="0.2">
      <c r="A1221" s="103">
        <v>33</v>
      </c>
      <c r="B1221" s="102"/>
      <c r="C1221" s="101" t="s">
        <v>419</v>
      </c>
      <c r="D1221" s="100" t="s">
        <v>215</v>
      </c>
      <c r="E1221" s="99">
        <v>1</v>
      </c>
      <c r="F1221" s="98">
        <v>125495.90400000001</v>
      </c>
      <c r="G1221" s="98">
        <f t="shared" si="93"/>
        <v>125495.90400000001</v>
      </c>
      <c r="H1221" s="98">
        <v>181087.88880000004</v>
      </c>
      <c r="I1221" s="98">
        <f t="shared" si="94"/>
        <v>181087.88880000004</v>
      </c>
      <c r="J1221" s="98">
        <f t="shared" si="95"/>
        <v>306583.79280000005</v>
      </c>
      <c r="K1221" s="55"/>
    </row>
    <row r="1222" spans="1:11" s="48" customFormat="1" ht="15.75" outlineLevel="1" x14ac:dyDescent="0.2">
      <c r="A1222" s="103">
        <v>34</v>
      </c>
      <c r="B1222" s="102"/>
      <c r="C1222" s="101" t="s">
        <v>324</v>
      </c>
      <c r="D1222" s="100" t="s">
        <v>215</v>
      </c>
      <c r="E1222" s="99">
        <v>1</v>
      </c>
      <c r="F1222" s="98">
        <v>52630.560000000005</v>
      </c>
      <c r="G1222" s="98">
        <f t="shared" si="93"/>
        <v>52630.560000000005</v>
      </c>
      <c r="H1222" s="98">
        <v>128976.12</v>
      </c>
      <c r="I1222" s="98">
        <f t="shared" si="94"/>
        <v>128976.12</v>
      </c>
      <c r="J1222" s="98">
        <f t="shared" si="95"/>
        <v>181606.68</v>
      </c>
      <c r="K1222" s="55"/>
    </row>
    <row r="1223" spans="1:11" s="48" customFormat="1" ht="15.75" outlineLevel="1" x14ac:dyDescent="0.2">
      <c r="A1223" s="103">
        <v>35</v>
      </c>
      <c r="B1223" s="102"/>
      <c r="C1223" s="101" t="s">
        <v>418</v>
      </c>
      <c r="D1223" s="100" t="s">
        <v>215</v>
      </c>
      <c r="E1223" s="99">
        <v>2</v>
      </c>
      <c r="F1223" s="98">
        <v>63240.381000000008</v>
      </c>
      <c r="G1223" s="98">
        <f t="shared" si="93"/>
        <v>126480.76200000002</v>
      </c>
      <c r="H1223" s="98">
        <v>93837.744000000006</v>
      </c>
      <c r="I1223" s="98">
        <f t="shared" si="94"/>
        <v>187675.48800000001</v>
      </c>
      <c r="J1223" s="98">
        <f t="shared" si="95"/>
        <v>314156.25</v>
      </c>
      <c r="K1223" s="55"/>
    </row>
    <row r="1224" spans="1:11" s="48" customFormat="1" ht="25.5" outlineLevel="1" x14ac:dyDescent="0.2">
      <c r="A1224" s="103">
        <v>36</v>
      </c>
      <c r="B1224" s="102"/>
      <c r="C1224" s="101" t="s">
        <v>417</v>
      </c>
      <c r="D1224" s="100" t="s">
        <v>190</v>
      </c>
      <c r="E1224" s="99">
        <v>151</v>
      </c>
      <c r="F1224" s="98">
        <v>1050.6026490066224</v>
      </c>
      <c r="G1224" s="98">
        <f t="shared" si="93"/>
        <v>158640.99999999997</v>
      </c>
      <c r="H1224" s="98">
        <v>1168.9496688741722</v>
      </c>
      <c r="I1224" s="98">
        <f t="shared" si="94"/>
        <v>176511.4</v>
      </c>
      <c r="J1224" s="98">
        <f t="shared" si="95"/>
        <v>335152.39999999997</v>
      </c>
      <c r="K1224" s="55"/>
    </row>
    <row r="1225" spans="1:11" s="48" customFormat="1" ht="15.75" outlineLevel="1" x14ac:dyDescent="0.2">
      <c r="A1225" s="103">
        <v>37</v>
      </c>
      <c r="B1225" s="102"/>
      <c r="C1225" s="101" t="s">
        <v>416</v>
      </c>
      <c r="D1225" s="100" t="s">
        <v>181</v>
      </c>
      <c r="E1225" s="99">
        <v>1146</v>
      </c>
      <c r="F1225" s="98">
        <v>2358</v>
      </c>
      <c r="G1225" s="98">
        <f t="shared" si="93"/>
        <v>2702268</v>
      </c>
      <c r="H1225" s="98">
        <v>2044.0242582897035</v>
      </c>
      <c r="I1225" s="98">
        <f t="shared" si="94"/>
        <v>2342451.8000000003</v>
      </c>
      <c r="J1225" s="98">
        <f t="shared" si="95"/>
        <v>5044719.8000000007</v>
      </c>
      <c r="K1225" s="55"/>
    </row>
    <row r="1226" spans="1:11" s="48" customFormat="1" ht="15.75" outlineLevel="2" x14ac:dyDescent="0.2">
      <c r="A1226" s="114"/>
      <c r="B1226" s="117"/>
      <c r="C1226" s="118" t="s">
        <v>415</v>
      </c>
      <c r="D1226" s="112"/>
      <c r="E1226" s="111"/>
      <c r="F1226" s="69">
        <v>0</v>
      </c>
      <c r="G1226" s="69">
        <f t="shared" si="93"/>
        <v>0</v>
      </c>
      <c r="H1226" s="69">
        <v>0</v>
      </c>
      <c r="I1226" s="69">
        <f t="shared" si="94"/>
        <v>0</v>
      </c>
      <c r="J1226" s="68">
        <f t="shared" si="95"/>
        <v>0</v>
      </c>
      <c r="K1226" s="55"/>
    </row>
    <row r="1227" spans="1:11" s="48" customFormat="1" ht="15.75" outlineLevel="2" x14ac:dyDescent="0.2">
      <c r="A1227" s="114"/>
      <c r="B1227" s="117"/>
      <c r="C1227" s="113" t="s">
        <v>414</v>
      </c>
      <c r="D1227" s="112" t="s">
        <v>190</v>
      </c>
      <c r="E1227" s="111">
        <v>1</v>
      </c>
      <c r="F1227" s="69">
        <v>0</v>
      </c>
      <c r="G1227" s="69">
        <f t="shared" si="93"/>
        <v>0</v>
      </c>
      <c r="H1227" s="69">
        <v>0</v>
      </c>
      <c r="I1227" s="69">
        <f t="shared" si="94"/>
        <v>0</v>
      </c>
      <c r="J1227" s="68">
        <f t="shared" si="95"/>
        <v>0</v>
      </c>
      <c r="K1227" s="55"/>
    </row>
    <row r="1228" spans="1:11" s="48" customFormat="1" ht="15.75" outlineLevel="2" x14ac:dyDescent="0.2">
      <c r="A1228" s="114"/>
      <c r="B1228" s="117"/>
      <c r="C1228" s="113" t="s">
        <v>413</v>
      </c>
      <c r="D1228" s="112" t="s">
        <v>190</v>
      </c>
      <c r="E1228" s="111">
        <v>1</v>
      </c>
      <c r="F1228" s="69">
        <v>0</v>
      </c>
      <c r="G1228" s="69">
        <f t="shared" si="93"/>
        <v>0</v>
      </c>
      <c r="H1228" s="69">
        <v>0</v>
      </c>
      <c r="I1228" s="69">
        <f t="shared" si="94"/>
        <v>0</v>
      </c>
      <c r="J1228" s="68">
        <f t="shared" si="95"/>
        <v>0</v>
      </c>
      <c r="K1228" s="55"/>
    </row>
    <row r="1229" spans="1:11" s="48" customFormat="1" ht="15.75" outlineLevel="2" x14ac:dyDescent="0.2">
      <c r="A1229" s="114"/>
      <c r="B1229" s="117"/>
      <c r="C1229" s="113" t="s">
        <v>412</v>
      </c>
      <c r="D1229" s="112" t="s">
        <v>190</v>
      </c>
      <c r="E1229" s="111">
        <v>1</v>
      </c>
      <c r="F1229" s="69">
        <v>0</v>
      </c>
      <c r="G1229" s="69">
        <f t="shared" si="93"/>
        <v>0</v>
      </c>
      <c r="H1229" s="69">
        <v>0</v>
      </c>
      <c r="I1229" s="69">
        <f t="shared" si="94"/>
        <v>0</v>
      </c>
      <c r="J1229" s="68">
        <f t="shared" si="95"/>
        <v>0</v>
      </c>
      <c r="K1229" s="55"/>
    </row>
    <row r="1230" spans="1:11" s="48" customFormat="1" ht="15.75" outlineLevel="2" x14ac:dyDescent="0.2">
      <c r="A1230" s="114"/>
      <c r="B1230" s="117"/>
      <c r="C1230" s="113" t="s">
        <v>411</v>
      </c>
      <c r="D1230" s="112" t="s">
        <v>190</v>
      </c>
      <c r="E1230" s="111">
        <v>2</v>
      </c>
      <c r="F1230" s="69">
        <v>0</v>
      </c>
      <c r="G1230" s="69">
        <f t="shared" si="93"/>
        <v>0</v>
      </c>
      <c r="H1230" s="69">
        <v>0</v>
      </c>
      <c r="I1230" s="69">
        <f t="shared" si="94"/>
        <v>0</v>
      </c>
      <c r="J1230" s="68">
        <f t="shared" si="95"/>
        <v>0</v>
      </c>
      <c r="K1230" s="55"/>
    </row>
    <row r="1231" spans="1:11" s="48" customFormat="1" ht="25.5" outlineLevel="2" x14ac:dyDescent="0.2">
      <c r="A1231" s="114"/>
      <c r="B1231" s="117"/>
      <c r="C1231" s="113" t="s">
        <v>410</v>
      </c>
      <c r="D1231" s="112" t="s">
        <v>190</v>
      </c>
      <c r="E1231" s="111">
        <v>1</v>
      </c>
      <c r="F1231" s="69">
        <v>0</v>
      </c>
      <c r="G1231" s="69">
        <f t="shared" si="93"/>
        <v>0</v>
      </c>
      <c r="H1231" s="69">
        <v>0</v>
      </c>
      <c r="I1231" s="69">
        <f t="shared" si="94"/>
        <v>0</v>
      </c>
      <c r="J1231" s="68">
        <f t="shared" si="95"/>
        <v>0</v>
      </c>
      <c r="K1231" s="55"/>
    </row>
    <row r="1232" spans="1:11" s="48" customFormat="1" ht="15.75" outlineLevel="2" x14ac:dyDescent="0.2">
      <c r="A1232" s="114"/>
      <c r="B1232" s="117"/>
      <c r="C1232" s="113" t="s">
        <v>320</v>
      </c>
      <c r="D1232" s="112" t="s">
        <v>190</v>
      </c>
      <c r="E1232" s="111">
        <v>1</v>
      </c>
      <c r="F1232" s="69">
        <v>0</v>
      </c>
      <c r="G1232" s="69">
        <f t="shared" si="93"/>
        <v>0</v>
      </c>
      <c r="H1232" s="69">
        <v>0</v>
      </c>
      <c r="I1232" s="69">
        <f t="shared" si="94"/>
        <v>0</v>
      </c>
      <c r="J1232" s="68">
        <f t="shared" si="95"/>
        <v>0</v>
      </c>
      <c r="K1232" s="55"/>
    </row>
    <row r="1233" spans="1:11" s="48" customFormat="1" ht="15.75" outlineLevel="2" x14ac:dyDescent="0.2">
      <c r="A1233" s="114"/>
      <c r="B1233" s="117"/>
      <c r="C1233" s="113" t="s">
        <v>409</v>
      </c>
      <c r="D1233" s="112" t="s">
        <v>190</v>
      </c>
      <c r="E1233" s="111">
        <v>1</v>
      </c>
      <c r="F1233" s="69">
        <v>0</v>
      </c>
      <c r="G1233" s="69">
        <f t="shared" si="93"/>
        <v>0</v>
      </c>
      <c r="H1233" s="69">
        <v>0</v>
      </c>
      <c r="I1233" s="69">
        <f t="shared" si="94"/>
        <v>0</v>
      </c>
      <c r="J1233" s="68">
        <f t="shared" si="95"/>
        <v>0</v>
      </c>
      <c r="K1233" s="55"/>
    </row>
    <row r="1234" spans="1:11" s="48" customFormat="1" ht="15.75" outlineLevel="2" x14ac:dyDescent="0.2">
      <c r="A1234" s="114"/>
      <c r="B1234" s="117"/>
      <c r="C1234" s="113" t="s">
        <v>402</v>
      </c>
      <c r="D1234" s="112" t="s">
        <v>190</v>
      </c>
      <c r="E1234" s="111">
        <v>39</v>
      </c>
      <c r="F1234" s="69">
        <v>0</v>
      </c>
      <c r="G1234" s="69">
        <f t="shared" si="93"/>
        <v>0</v>
      </c>
      <c r="H1234" s="69">
        <v>0</v>
      </c>
      <c r="I1234" s="69">
        <f t="shared" si="94"/>
        <v>0</v>
      </c>
      <c r="J1234" s="68">
        <f t="shared" si="95"/>
        <v>0</v>
      </c>
      <c r="K1234" s="55"/>
    </row>
    <row r="1235" spans="1:11" s="48" customFormat="1" ht="15.75" outlineLevel="2" x14ac:dyDescent="0.2">
      <c r="A1235" s="114"/>
      <c r="B1235" s="117"/>
      <c r="C1235" s="113" t="s">
        <v>401</v>
      </c>
      <c r="D1235" s="112" t="s">
        <v>190</v>
      </c>
      <c r="E1235" s="111">
        <v>35</v>
      </c>
      <c r="F1235" s="69">
        <v>0</v>
      </c>
      <c r="G1235" s="69">
        <f t="shared" si="93"/>
        <v>0</v>
      </c>
      <c r="H1235" s="69">
        <v>0</v>
      </c>
      <c r="I1235" s="69">
        <f t="shared" si="94"/>
        <v>0</v>
      </c>
      <c r="J1235" s="68">
        <f t="shared" si="95"/>
        <v>0</v>
      </c>
      <c r="K1235" s="55"/>
    </row>
    <row r="1236" spans="1:11" s="48" customFormat="1" ht="15.75" outlineLevel="2" x14ac:dyDescent="0.2">
      <c r="A1236" s="114"/>
      <c r="B1236" s="117"/>
      <c r="C1236" s="113" t="s">
        <v>408</v>
      </c>
      <c r="D1236" s="112" t="s">
        <v>181</v>
      </c>
      <c r="E1236" s="111">
        <v>115</v>
      </c>
      <c r="F1236" s="69">
        <v>0</v>
      </c>
      <c r="G1236" s="69">
        <f t="shared" si="93"/>
        <v>0</v>
      </c>
      <c r="H1236" s="69">
        <v>0</v>
      </c>
      <c r="I1236" s="69">
        <f t="shared" si="94"/>
        <v>0</v>
      </c>
      <c r="J1236" s="68">
        <f t="shared" si="95"/>
        <v>0</v>
      </c>
      <c r="K1236" s="55"/>
    </row>
    <row r="1237" spans="1:11" s="48" customFormat="1" ht="15.75" outlineLevel="2" x14ac:dyDescent="0.2">
      <c r="A1237" s="114"/>
      <c r="B1237" s="117"/>
      <c r="C1237" s="113" t="s">
        <v>399</v>
      </c>
      <c r="D1237" s="112" t="s">
        <v>181</v>
      </c>
      <c r="E1237" s="111">
        <v>289</v>
      </c>
      <c r="F1237" s="69">
        <v>0</v>
      </c>
      <c r="G1237" s="69">
        <f t="shared" si="93"/>
        <v>0</v>
      </c>
      <c r="H1237" s="69">
        <v>0</v>
      </c>
      <c r="I1237" s="69">
        <f t="shared" si="94"/>
        <v>0</v>
      </c>
      <c r="J1237" s="68">
        <f t="shared" si="95"/>
        <v>0</v>
      </c>
      <c r="K1237" s="55"/>
    </row>
    <row r="1238" spans="1:11" s="48" customFormat="1" ht="25.5" outlineLevel="2" x14ac:dyDescent="0.2">
      <c r="A1238" s="114"/>
      <c r="B1238" s="117"/>
      <c r="C1238" s="113" t="s">
        <v>398</v>
      </c>
      <c r="D1238" s="112" t="s">
        <v>181</v>
      </c>
      <c r="E1238" s="111">
        <v>57.800000000000004</v>
      </c>
      <c r="F1238" s="69">
        <v>0</v>
      </c>
      <c r="G1238" s="69">
        <f t="shared" si="93"/>
        <v>0</v>
      </c>
      <c r="H1238" s="69">
        <v>0</v>
      </c>
      <c r="I1238" s="69">
        <f t="shared" si="94"/>
        <v>0</v>
      </c>
      <c r="J1238" s="68">
        <f t="shared" si="95"/>
        <v>0</v>
      </c>
      <c r="K1238" s="55"/>
    </row>
    <row r="1239" spans="1:11" s="48" customFormat="1" ht="15.75" outlineLevel="2" x14ac:dyDescent="0.2">
      <c r="A1239" s="114"/>
      <c r="B1239" s="117"/>
      <c r="C1239" s="113" t="s">
        <v>407</v>
      </c>
      <c r="D1239" s="112" t="s">
        <v>181</v>
      </c>
      <c r="E1239" s="111">
        <v>23</v>
      </c>
      <c r="F1239" s="69">
        <v>0</v>
      </c>
      <c r="G1239" s="69">
        <f t="shared" si="93"/>
        <v>0</v>
      </c>
      <c r="H1239" s="69">
        <v>0</v>
      </c>
      <c r="I1239" s="69">
        <f t="shared" si="94"/>
        <v>0</v>
      </c>
      <c r="J1239" s="68">
        <f t="shared" si="95"/>
        <v>0</v>
      </c>
      <c r="K1239" s="55"/>
    </row>
    <row r="1240" spans="1:11" s="48" customFormat="1" ht="15.75" outlineLevel="2" x14ac:dyDescent="0.2">
      <c r="A1240" s="114"/>
      <c r="B1240" s="117"/>
      <c r="C1240" s="113" t="s">
        <v>397</v>
      </c>
      <c r="D1240" s="112" t="s">
        <v>215</v>
      </c>
      <c r="E1240" s="111">
        <v>1</v>
      </c>
      <c r="F1240" s="69">
        <v>0</v>
      </c>
      <c r="G1240" s="69">
        <f t="shared" si="93"/>
        <v>0</v>
      </c>
      <c r="H1240" s="69">
        <v>0</v>
      </c>
      <c r="I1240" s="69">
        <f t="shared" si="94"/>
        <v>0</v>
      </c>
      <c r="J1240" s="68">
        <f t="shared" si="95"/>
        <v>0</v>
      </c>
      <c r="K1240" s="55"/>
    </row>
    <row r="1241" spans="1:11" s="48" customFormat="1" ht="15.75" outlineLevel="2" x14ac:dyDescent="0.2">
      <c r="A1241" s="114"/>
      <c r="B1241" s="117"/>
      <c r="C1241" s="118" t="s">
        <v>406</v>
      </c>
      <c r="D1241" s="112"/>
      <c r="E1241" s="111"/>
      <c r="F1241" s="69">
        <v>0</v>
      </c>
      <c r="G1241" s="69">
        <f t="shared" si="93"/>
        <v>0</v>
      </c>
      <c r="H1241" s="69">
        <v>0</v>
      </c>
      <c r="I1241" s="69">
        <f t="shared" si="94"/>
        <v>0</v>
      </c>
      <c r="J1241" s="68">
        <f t="shared" si="95"/>
        <v>0</v>
      </c>
      <c r="K1241" s="55"/>
    </row>
    <row r="1242" spans="1:11" s="48" customFormat="1" ht="15.75" outlineLevel="2" x14ac:dyDescent="0.2">
      <c r="A1242" s="114"/>
      <c r="B1242" s="117"/>
      <c r="C1242" s="113" t="s">
        <v>405</v>
      </c>
      <c r="D1242" s="112" t="s">
        <v>190</v>
      </c>
      <c r="E1242" s="111">
        <v>1</v>
      </c>
      <c r="F1242" s="69">
        <v>0</v>
      </c>
      <c r="G1242" s="69">
        <f t="shared" si="93"/>
        <v>0</v>
      </c>
      <c r="H1242" s="69">
        <v>0</v>
      </c>
      <c r="I1242" s="69">
        <f t="shared" si="94"/>
        <v>0</v>
      </c>
      <c r="J1242" s="68">
        <f t="shared" si="95"/>
        <v>0</v>
      </c>
      <c r="K1242" s="55"/>
    </row>
    <row r="1243" spans="1:11" s="48" customFormat="1" ht="15.75" outlineLevel="2" x14ac:dyDescent="0.2">
      <c r="A1243" s="114"/>
      <c r="B1243" s="117"/>
      <c r="C1243" s="113" t="s">
        <v>401</v>
      </c>
      <c r="D1243" s="112" t="s">
        <v>190</v>
      </c>
      <c r="E1243" s="111">
        <v>14</v>
      </c>
      <c r="F1243" s="69">
        <v>0</v>
      </c>
      <c r="G1243" s="69">
        <f t="shared" si="93"/>
        <v>0</v>
      </c>
      <c r="H1243" s="69">
        <v>0</v>
      </c>
      <c r="I1243" s="69">
        <f t="shared" si="94"/>
        <v>0</v>
      </c>
      <c r="J1243" s="68">
        <f t="shared" si="95"/>
        <v>0</v>
      </c>
      <c r="K1243" s="55"/>
    </row>
    <row r="1244" spans="1:11" s="48" customFormat="1" ht="15.75" outlineLevel="2" x14ac:dyDescent="0.2">
      <c r="A1244" s="114"/>
      <c r="B1244" s="117"/>
      <c r="C1244" s="113" t="s">
        <v>402</v>
      </c>
      <c r="D1244" s="112" t="s">
        <v>190</v>
      </c>
      <c r="E1244" s="111">
        <v>12</v>
      </c>
      <c r="F1244" s="69">
        <v>0</v>
      </c>
      <c r="G1244" s="69">
        <f t="shared" si="93"/>
        <v>0</v>
      </c>
      <c r="H1244" s="69">
        <v>0</v>
      </c>
      <c r="I1244" s="69">
        <f t="shared" si="94"/>
        <v>0</v>
      </c>
      <c r="J1244" s="68">
        <f t="shared" si="95"/>
        <v>0</v>
      </c>
      <c r="K1244" s="55"/>
    </row>
    <row r="1245" spans="1:11" s="48" customFormat="1" ht="15.75" outlineLevel="2" x14ac:dyDescent="0.2">
      <c r="A1245" s="114"/>
      <c r="B1245" s="117"/>
      <c r="C1245" s="113" t="s">
        <v>400</v>
      </c>
      <c r="D1245" s="112" t="s">
        <v>190</v>
      </c>
      <c r="E1245" s="111">
        <v>1</v>
      </c>
      <c r="F1245" s="69">
        <v>0</v>
      </c>
      <c r="G1245" s="69">
        <f t="shared" ref="G1245:G1276" si="96">F1245*E1245</f>
        <v>0</v>
      </c>
      <c r="H1245" s="69">
        <v>0</v>
      </c>
      <c r="I1245" s="69">
        <f t="shared" ref="I1245:I1276" si="97">H1245*E1245</f>
        <v>0</v>
      </c>
      <c r="J1245" s="68">
        <f t="shared" ref="J1245:J1276" si="98">I1245+G1245</f>
        <v>0</v>
      </c>
      <c r="K1245" s="55"/>
    </row>
    <row r="1246" spans="1:11" s="48" customFormat="1" ht="15.75" outlineLevel="2" x14ac:dyDescent="0.2">
      <c r="A1246" s="114"/>
      <c r="B1246" s="117"/>
      <c r="C1246" s="113" t="s">
        <v>399</v>
      </c>
      <c r="D1246" s="112" t="s">
        <v>181</v>
      </c>
      <c r="E1246" s="111">
        <v>239</v>
      </c>
      <c r="F1246" s="69">
        <v>0</v>
      </c>
      <c r="G1246" s="69">
        <f t="shared" si="96"/>
        <v>0</v>
      </c>
      <c r="H1246" s="69">
        <v>0</v>
      </c>
      <c r="I1246" s="69">
        <f t="shared" si="97"/>
        <v>0</v>
      </c>
      <c r="J1246" s="68">
        <f t="shared" si="98"/>
        <v>0</v>
      </c>
      <c r="K1246" s="55"/>
    </row>
    <row r="1247" spans="1:11" s="48" customFormat="1" ht="25.5" outlineLevel="2" x14ac:dyDescent="0.2">
      <c r="A1247" s="114"/>
      <c r="B1247" s="117"/>
      <c r="C1247" s="113" t="s">
        <v>398</v>
      </c>
      <c r="D1247" s="112" t="s">
        <v>181</v>
      </c>
      <c r="E1247" s="111">
        <v>47.800000000000004</v>
      </c>
      <c r="F1247" s="69">
        <v>0</v>
      </c>
      <c r="G1247" s="69">
        <f t="shared" si="96"/>
        <v>0</v>
      </c>
      <c r="H1247" s="69">
        <v>0</v>
      </c>
      <c r="I1247" s="69">
        <f t="shared" si="97"/>
        <v>0</v>
      </c>
      <c r="J1247" s="68">
        <f t="shared" si="98"/>
        <v>0</v>
      </c>
      <c r="K1247" s="55"/>
    </row>
    <row r="1248" spans="1:11" s="48" customFormat="1" ht="15.75" outlineLevel="2" x14ac:dyDescent="0.2">
      <c r="A1248" s="114"/>
      <c r="B1248" s="117"/>
      <c r="C1248" s="113" t="s">
        <v>397</v>
      </c>
      <c r="D1248" s="112" t="s">
        <v>215</v>
      </c>
      <c r="E1248" s="111">
        <v>1</v>
      </c>
      <c r="F1248" s="69">
        <v>0</v>
      </c>
      <c r="G1248" s="69">
        <f t="shared" si="96"/>
        <v>0</v>
      </c>
      <c r="H1248" s="69">
        <v>0</v>
      </c>
      <c r="I1248" s="69">
        <f t="shared" si="97"/>
        <v>0</v>
      </c>
      <c r="J1248" s="68">
        <f t="shared" si="98"/>
        <v>0</v>
      </c>
      <c r="K1248" s="55"/>
    </row>
    <row r="1249" spans="1:11" s="48" customFormat="1" ht="15.75" outlineLevel="2" x14ac:dyDescent="0.2">
      <c r="A1249" s="114"/>
      <c r="B1249" s="117"/>
      <c r="C1249" s="118" t="s">
        <v>404</v>
      </c>
      <c r="D1249" s="112"/>
      <c r="E1249" s="111"/>
      <c r="F1249" s="69">
        <v>0</v>
      </c>
      <c r="G1249" s="69">
        <f t="shared" si="96"/>
        <v>0</v>
      </c>
      <c r="H1249" s="69">
        <v>0</v>
      </c>
      <c r="I1249" s="69">
        <f t="shared" si="97"/>
        <v>0</v>
      </c>
      <c r="J1249" s="68">
        <f t="shared" si="98"/>
        <v>0</v>
      </c>
      <c r="K1249" s="55"/>
    </row>
    <row r="1250" spans="1:11" s="48" customFormat="1" ht="15.75" outlineLevel="2" x14ac:dyDescent="0.2">
      <c r="A1250" s="114"/>
      <c r="B1250" s="117"/>
      <c r="C1250" s="113" t="s">
        <v>403</v>
      </c>
      <c r="D1250" s="112" t="s">
        <v>190</v>
      </c>
      <c r="E1250" s="111">
        <v>1</v>
      </c>
      <c r="F1250" s="69">
        <v>0</v>
      </c>
      <c r="G1250" s="69">
        <f t="shared" si="96"/>
        <v>0</v>
      </c>
      <c r="H1250" s="69">
        <v>0</v>
      </c>
      <c r="I1250" s="69">
        <f t="shared" si="97"/>
        <v>0</v>
      </c>
      <c r="J1250" s="68">
        <f t="shared" si="98"/>
        <v>0</v>
      </c>
      <c r="K1250" s="55"/>
    </row>
    <row r="1251" spans="1:11" s="48" customFormat="1" ht="15.75" outlineLevel="2" x14ac:dyDescent="0.2">
      <c r="A1251" s="114"/>
      <c r="B1251" s="117"/>
      <c r="C1251" s="113" t="s">
        <v>402</v>
      </c>
      <c r="D1251" s="112" t="s">
        <v>190</v>
      </c>
      <c r="E1251" s="111">
        <v>27</v>
      </c>
      <c r="F1251" s="69">
        <v>0</v>
      </c>
      <c r="G1251" s="69">
        <f t="shared" si="96"/>
        <v>0</v>
      </c>
      <c r="H1251" s="69">
        <v>0</v>
      </c>
      <c r="I1251" s="69">
        <f t="shared" si="97"/>
        <v>0</v>
      </c>
      <c r="J1251" s="68">
        <f t="shared" si="98"/>
        <v>0</v>
      </c>
      <c r="K1251" s="55"/>
    </row>
    <row r="1252" spans="1:11" s="48" customFormat="1" ht="15.75" outlineLevel="2" x14ac:dyDescent="0.2">
      <c r="A1252" s="114"/>
      <c r="B1252" s="117"/>
      <c r="C1252" s="113" t="s">
        <v>401</v>
      </c>
      <c r="D1252" s="112" t="s">
        <v>190</v>
      </c>
      <c r="E1252" s="111">
        <v>21</v>
      </c>
      <c r="F1252" s="69">
        <v>0</v>
      </c>
      <c r="G1252" s="69">
        <f t="shared" si="96"/>
        <v>0</v>
      </c>
      <c r="H1252" s="69">
        <v>0</v>
      </c>
      <c r="I1252" s="69">
        <f t="shared" si="97"/>
        <v>0</v>
      </c>
      <c r="J1252" s="68">
        <f t="shared" si="98"/>
        <v>0</v>
      </c>
      <c r="K1252" s="55"/>
    </row>
    <row r="1253" spans="1:11" s="48" customFormat="1" ht="15.75" outlineLevel="2" x14ac:dyDescent="0.2">
      <c r="A1253" s="114"/>
      <c r="B1253" s="117"/>
      <c r="C1253" s="113" t="s">
        <v>400</v>
      </c>
      <c r="D1253" s="112" t="s">
        <v>190</v>
      </c>
      <c r="E1253" s="111">
        <v>1</v>
      </c>
      <c r="F1253" s="69">
        <v>0</v>
      </c>
      <c r="G1253" s="69">
        <f t="shared" si="96"/>
        <v>0</v>
      </c>
      <c r="H1253" s="69">
        <v>0</v>
      </c>
      <c r="I1253" s="69">
        <f t="shared" si="97"/>
        <v>0</v>
      </c>
      <c r="J1253" s="68">
        <f t="shared" si="98"/>
        <v>0</v>
      </c>
      <c r="K1253" s="55"/>
    </row>
    <row r="1254" spans="1:11" s="48" customFormat="1" ht="15.75" outlineLevel="2" x14ac:dyDescent="0.2">
      <c r="A1254" s="114"/>
      <c r="B1254" s="117"/>
      <c r="C1254" s="113" t="s">
        <v>399</v>
      </c>
      <c r="D1254" s="112" t="s">
        <v>181</v>
      </c>
      <c r="E1254" s="111">
        <v>312</v>
      </c>
      <c r="F1254" s="69">
        <v>0</v>
      </c>
      <c r="G1254" s="69">
        <f t="shared" si="96"/>
        <v>0</v>
      </c>
      <c r="H1254" s="69">
        <v>0</v>
      </c>
      <c r="I1254" s="69">
        <f t="shared" si="97"/>
        <v>0</v>
      </c>
      <c r="J1254" s="68">
        <f t="shared" si="98"/>
        <v>0</v>
      </c>
      <c r="K1254" s="55"/>
    </row>
    <row r="1255" spans="1:11" s="48" customFormat="1" ht="25.5" outlineLevel="2" x14ac:dyDescent="0.2">
      <c r="A1255" s="114"/>
      <c r="B1255" s="117"/>
      <c r="C1255" s="113" t="s">
        <v>398</v>
      </c>
      <c r="D1255" s="112" t="s">
        <v>181</v>
      </c>
      <c r="E1255" s="111">
        <v>62.400000000000006</v>
      </c>
      <c r="F1255" s="69">
        <v>0</v>
      </c>
      <c r="G1255" s="69">
        <f t="shared" si="96"/>
        <v>0</v>
      </c>
      <c r="H1255" s="69">
        <v>0</v>
      </c>
      <c r="I1255" s="69">
        <f t="shared" si="97"/>
        <v>0</v>
      </c>
      <c r="J1255" s="68">
        <f t="shared" si="98"/>
        <v>0</v>
      </c>
      <c r="K1255" s="55"/>
    </row>
    <row r="1256" spans="1:11" s="48" customFormat="1" ht="15.75" outlineLevel="2" x14ac:dyDescent="0.2">
      <c r="A1256" s="114"/>
      <c r="B1256" s="117"/>
      <c r="C1256" s="113" t="s">
        <v>397</v>
      </c>
      <c r="D1256" s="112" t="s">
        <v>215</v>
      </c>
      <c r="E1256" s="111">
        <v>1</v>
      </c>
      <c r="F1256" s="69">
        <v>0</v>
      </c>
      <c r="G1256" s="69">
        <f t="shared" si="96"/>
        <v>0</v>
      </c>
      <c r="H1256" s="69">
        <v>0</v>
      </c>
      <c r="I1256" s="69">
        <f t="shared" si="97"/>
        <v>0</v>
      </c>
      <c r="J1256" s="68">
        <f t="shared" si="98"/>
        <v>0</v>
      </c>
      <c r="K1256" s="55"/>
    </row>
    <row r="1257" spans="1:11" s="48" customFormat="1" ht="15.75" outlineLevel="2" x14ac:dyDescent="0.2">
      <c r="A1257" s="114"/>
      <c r="B1257" s="117"/>
      <c r="C1257" s="118" t="s">
        <v>396</v>
      </c>
      <c r="D1257" s="112"/>
      <c r="E1257" s="111"/>
      <c r="F1257" s="69">
        <v>0</v>
      </c>
      <c r="G1257" s="69">
        <f t="shared" si="96"/>
        <v>0</v>
      </c>
      <c r="H1257" s="69">
        <v>0</v>
      </c>
      <c r="I1257" s="69">
        <f t="shared" si="97"/>
        <v>0</v>
      </c>
      <c r="J1257" s="68">
        <f t="shared" si="98"/>
        <v>0</v>
      </c>
      <c r="K1257" s="55"/>
    </row>
    <row r="1258" spans="1:11" s="48" customFormat="1" ht="25.5" outlineLevel="1" x14ac:dyDescent="0.2">
      <c r="A1258" s="103"/>
      <c r="B1258" s="102"/>
      <c r="C1258" s="101" t="s">
        <v>395</v>
      </c>
      <c r="D1258" s="100" t="s">
        <v>215</v>
      </c>
      <c r="E1258" s="99">
        <v>5</v>
      </c>
      <c r="F1258" s="98">
        <v>61132.46</v>
      </c>
      <c r="G1258" s="98">
        <f t="shared" si="96"/>
        <v>305662.3</v>
      </c>
      <c r="H1258" s="98">
        <v>362404.12000000005</v>
      </c>
      <c r="I1258" s="98">
        <f t="shared" si="97"/>
        <v>1812020.6000000003</v>
      </c>
      <c r="J1258" s="98">
        <f t="shared" si="98"/>
        <v>2117682.9000000004</v>
      </c>
      <c r="K1258" s="55"/>
    </row>
    <row r="1259" spans="1:11" s="48" customFormat="1" ht="25.5" outlineLevel="1" x14ac:dyDescent="0.2">
      <c r="A1259" s="103"/>
      <c r="B1259" s="102"/>
      <c r="C1259" s="101" t="s">
        <v>394</v>
      </c>
      <c r="D1259" s="100" t="s">
        <v>215</v>
      </c>
      <c r="E1259" s="99">
        <v>16</v>
      </c>
      <c r="F1259" s="98">
        <v>18340</v>
      </c>
      <c r="G1259" s="98">
        <f t="shared" si="96"/>
        <v>293440</v>
      </c>
      <c r="H1259" s="98">
        <v>50744.931250000001</v>
      </c>
      <c r="I1259" s="98">
        <f t="shared" si="97"/>
        <v>811918.9</v>
      </c>
      <c r="J1259" s="98">
        <f t="shared" si="98"/>
        <v>1105358.8999999999</v>
      </c>
      <c r="K1259" s="55"/>
    </row>
    <row r="1260" spans="1:11" s="48" customFormat="1" ht="15.75" outlineLevel="1" x14ac:dyDescent="0.2">
      <c r="A1260" s="103"/>
      <c r="B1260" s="102"/>
      <c r="C1260" s="101" t="s">
        <v>393</v>
      </c>
      <c r="D1260" s="100" t="s">
        <v>305</v>
      </c>
      <c r="E1260" s="99">
        <v>348</v>
      </c>
      <c r="F1260" s="98">
        <v>635</v>
      </c>
      <c r="G1260" s="98">
        <f t="shared" si="96"/>
        <v>220980</v>
      </c>
      <c r="H1260" s="98">
        <v>889</v>
      </c>
      <c r="I1260" s="98">
        <f t="shared" si="97"/>
        <v>309372</v>
      </c>
      <c r="J1260" s="98">
        <f t="shared" si="98"/>
        <v>530352</v>
      </c>
      <c r="K1260" s="55"/>
    </row>
    <row r="1261" spans="1:11" s="48" customFormat="1" ht="15.75" outlineLevel="1" x14ac:dyDescent="0.2">
      <c r="A1261" s="103"/>
      <c r="B1261" s="102"/>
      <c r="C1261" s="101" t="s">
        <v>392</v>
      </c>
      <c r="D1261" s="100" t="s">
        <v>305</v>
      </c>
      <c r="E1261" s="99">
        <v>133</v>
      </c>
      <c r="F1261" s="98">
        <v>1310</v>
      </c>
      <c r="G1261" s="98">
        <f t="shared" si="96"/>
        <v>174230</v>
      </c>
      <c r="H1261" s="98">
        <v>1477.7774436090226</v>
      </c>
      <c r="I1261" s="98">
        <f t="shared" si="97"/>
        <v>196544.4</v>
      </c>
      <c r="J1261" s="98">
        <f t="shared" si="98"/>
        <v>370774.4</v>
      </c>
      <c r="K1261" s="55"/>
    </row>
    <row r="1262" spans="1:11" s="48" customFormat="1" ht="15.75" outlineLevel="1" x14ac:dyDescent="0.2">
      <c r="A1262" s="103"/>
      <c r="B1262" s="102"/>
      <c r="C1262" s="101" t="s">
        <v>391</v>
      </c>
      <c r="D1262" s="100" t="s">
        <v>190</v>
      </c>
      <c r="E1262" s="99">
        <v>16</v>
      </c>
      <c r="F1262" s="98">
        <v>3275</v>
      </c>
      <c r="G1262" s="98">
        <f t="shared" si="96"/>
        <v>52400</v>
      </c>
      <c r="H1262" s="98">
        <v>10674.300000000001</v>
      </c>
      <c r="I1262" s="98">
        <f t="shared" si="97"/>
        <v>170788.80000000002</v>
      </c>
      <c r="J1262" s="98">
        <f t="shared" si="98"/>
        <v>223188.80000000002</v>
      </c>
      <c r="K1262" s="55"/>
    </row>
    <row r="1263" spans="1:11" s="48" customFormat="1" ht="15.75" outlineLevel="2" x14ac:dyDescent="0.2">
      <c r="A1263" s="114"/>
      <c r="B1263" s="117"/>
      <c r="C1263" s="118" t="s">
        <v>390</v>
      </c>
      <c r="D1263" s="112"/>
      <c r="E1263" s="111"/>
      <c r="F1263" s="69">
        <v>0</v>
      </c>
      <c r="G1263" s="69">
        <f t="shared" si="96"/>
        <v>0</v>
      </c>
      <c r="H1263" s="69">
        <v>0</v>
      </c>
      <c r="I1263" s="69">
        <f t="shared" si="97"/>
        <v>0</v>
      </c>
      <c r="J1263" s="68">
        <f t="shared" si="98"/>
        <v>0</v>
      </c>
      <c r="K1263" s="55"/>
    </row>
    <row r="1264" spans="1:11" s="48" customFormat="1" ht="25.5" outlineLevel="2" x14ac:dyDescent="0.2">
      <c r="A1264" s="114"/>
      <c r="B1264" s="117"/>
      <c r="C1264" s="113" t="s">
        <v>384</v>
      </c>
      <c r="D1264" s="112" t="s">
        <v>215</v>
      </c>
      <c r="E1264" s="111">
        <v>1</v>
      </c>
      <c r="F1264" s="69">
        <v>0</v>
      </c>
      <c r="G1264" s="69">
        <f t="shared" si="96"/>
        <v>0</v>
      </c>
      <c r="H1264" s="69">
        <v>0</v>
      </c>
      <c r="I1264" s="69">
        <f t="shared" si="97"/>
        <v>0</v>
      </c>
      <c r="J1264" s="68">
        <f t="shared" si="98"/>
        <v>0</v>
      </c>
      <c r="K1264" s="55"/>
    </row>
    <row r="1265" spans="1:11" s="48" customFormat="1" ht="15.75" outlineLevel="2" x14ac:dyDescent="0.2">
      <c r="A1265" s="114"/>
      <c r="B1265" s="117"/>
      <c r="C1265" s="113" t="s">
        <v>383</v>
      </c>
      <c r="D1265" s="112" t="s">
        <v>190</v>
      </c>
      <c r="E1265" s="111">
        <v>1</v>
      </c>
      <c r="F1265" s="69">
        <v>0</v>
      </c>
      <c r="G1265" s="69">
        <f t="shared" si="96"/>
        <v>0</v>
      </c>
      <c r="H1265" s="69">
        <v>0</v>
      </c>
      <c r="I1265" s="69">
        <f t="shared" si="97"/>
        <v>0</v>
      </c>
      <c r="J1265" s="68">
        <f t="shared" si="98"/>
        <v>0</v>
      </c>
      <c r="K1265" s="55"/>
    </row>
    <row r="1266" spans="1:11" s="48" customFormat="1" ht="15.75" outlineLevel="2" x14ac:dyDescent="0.2">
      <c r="A1266" s="114"/>
      <c r="B1266" s="117"/>
      <c r="C1266" s="113" t="s">
        <v>383</v>
      </c>
      <c r="D1266" s="112" t="s">
        <v>190</v>
      </c>
      <c r="E1266" s="111">
        <v>2</v>
      </c>
      <c r="F1266" s="69">
        <v>0</v>
      </c>
      <c r="G1266" s="69">
        <f t="shared" si="96"/>
        <v>0</v>
      </c>
      <c r="H1266" s="69">
        <v>0</v>
      </c>
      <c r="I1266" s="69">
        <f t="shared" si="97"/>
        <v>0</v>
      </c>
      <c r="J1266" s="68">
        <f t="shared" si="98"/>
        <v>0</v>
      </c>
      <c r="K1266" s="55"/>
    </row>
    <row r="1267" spans="1:11" s="48" customFormat="1" ht="15.75" outlineLevel="2" x14ac:dyDescent="0.2">
      <c r="A1267" s="114"/>
      <c r="B1267" s="117"/>
      <c r="C1267" s="113" t="s">
        <v>382</v>
      </c>
      <c r="D1267" s="112" t="s">
        <v>190</v>
      </c>
      <c r="E1267" s="111">
        <v>1</v>
      </c>
      <c r="F1267" s="69">
        <v>0</v>
      </c>
      <c r="G1267" s="69">
        <f t="shared" si="96"/>
        <v>0</v>
      </c>
      <c r="H1267" s="69">
        <v>0</v>
      </c>
      <c r="I1267" s="69">
        <f t="shared" si="97"/>
        <v>0</v>
      </c>
      <c r="J1267" s="68">
        <f t="shared" si="98"/>
        <v>0</v>
      </c>
      <c r="K1267" s="55"/>
    </row>
    <row r="1268" spans="1:11" s="48" customFormat="1" ht="15.75" outlineLevel="2" x14ac:dyDescent="0.2">
      <c r="A1268" s="114"/>
      <c r="B1268" s="117"/>
      <c r="C1268" s="113" t="s">
        <v>381</v>
      </c>
      <c r="D1268" s="112" t="s">
        <v>190</v>
      </c>
      <c r="E1268" s="111">
        <v>3</v>
      </c>
      <c r="F1268" s="69">
        <v>0</v>
      </c>
      <c r="G1268" s="69">
        <f t="shared" si="96"/>
        <v>0</v>
      </c>
      <c r="H1268" s="69">
        <v>0</v>
      </c>
      <c r="I1268" s="69">
        <f t="shared" si="97"/>
        <v>0</v>
      </c>
      <c r="J1268" s="68">
        <f t="shared" si="98"/>
        <v>0</v>
      </c>
      <c r="K1268" s="55"/>
    </row>
    <row r="1269" spans="1:11" s="48" customFormat="1" ht="15.75" outlineLevel="2" x14ac:dyDescent="0.2">
      <c r="A1269" s="114"/>
      <c r="B1269" s="117"/>
      <c r="C1269" s="113" t="s">
        <v>380</v>
      </c>
      <c r="D1269" s="112"/>
      <c r="E1269" s="111"/>
      <c r="F1269" s="69">
        <v>0</v>
      </c>
      <c r="G1269" s="69">
        <f t="shared" si="96"/>
        <v>0</v>
      </c>
      <c r="H1269" s="69">
        <v>0</v>
      </c>
      <c r="I1269" s="69">
        <f t="shared" si="97"/>
        <v>0</v>
      </c>
      <c r="J1269" s="68">
        <f t="shared" si="98"/>
        <v>0</v>
      </c>
      <c r="K1269" s="55"/>
    </row>
    <row r="1270" spans="1:11" s="48" customFormat="1" ht="15.75" outlineLevel="2" x14ac:dyDescent="0.2">
      <c r="A1270" s="114"/>
      <c r="B1270" s="117"/>
      <c r="C1270" s="113" t="s">
        <v>379</v>
      </c>
      <c r="D1270" s="112" t="s">
        <v>305</v>
      </c>
      <c r="E1270" s="111">
        <v>32</v>
      </c>
      <c r="F1270" s="69">
        <v>0</v>
      </c>
      <c r="G1270" s="69">
        <f t="shared" si="96"/>
        <v>0</v>
      </c>
      <c r="H1270" s="69">
        <v>0</v>
      </c>
      <c r="I1270" s="69">
        <f t="shared" si="97"/>
        <v>0</v>
      </c>
      <c r="J1270" s="68">
        <f t="shared" si="98"/>
        <v>0</v>
      </c>
      <c r="K1270" s="55"/>
    </row>
    <row r="1271" spans="1:11" s="48" customFormat="1" ht="15.75" outlineLevel="2" x14ac:dyDescent="0.2">
      <c r="A1271" s="114"/>
      <c r="B1271" s="117"/>
      <c r="C1271" s="113" t="s">
        <v>378</v>
      </c>
      <c r="D1271" s="112" t="s">
        <v>305</v>
      </c>
      <c r="E1271" s="111">
        <v>27</v>
      </c>
      <c r="F1271" s="69">
        <v>0</v>
      </c>
      <c r="G1271" s="69">
        <f t="shared" si="96"/>
        <v>0</v>
      </c>
      <c r="H1271" s="69">
        <v>0</v>
      </c>
      <c r="I1271" s="69">
        <f t="shared" si="97"/>
        <v>0</v>
      </c>
      <c r="J1271" s="68">
        <f t="shared" si="98"/>
        <v>0</v>
      </c>
      <c r="K1271" s="55"/>
    </row>
    <row r="1272" spans="1:11" s="48" customFormat="1" ht="15.75" outlineLevel="2" x14ac:dyDescent="0.2">
      <c r="A1272" s="114"/>
      <c r="B1272" s="117"/>
      <c r="C1272" s="113" t="s">
        <v>377</v>
      </c>
      <c r="D1272" s="112" t="s">
        <v>305</v>
      </c>
      <c r="E1272" s="111">
        <v>15</v>
      </c>
      <c r="F1272" s="69">
        <v>0</v>
      </c>
      <c r="G1272" s="69">
        <f t="shared" si="96"/>
        <v>0</v>
      </c>
      <c r="H1272" s="69">
        <v>0</v>
      </c>
      <c r="I1272" s="69">
        <f t="shared" si="97"/>
        <v>0</v>
      </c>
      <c r="J1272" s="68">
        <f t="shared" si="98"/>
        <v>0</v>
      </c>
      <c r="K1272" s="55"/>
    </row>
    <row r="1273" spans="1:11" s="48" customFormat="1" ht="15.75" outlineLevel="2" x14ac:dyDescent="0.2">
      <c r="A1273" s="114"/>
      <c r="B1273" s="117"/>
      <c r="C1273" s="113" t="s">
        <v>376</v>
      </c>
      <c r="D1273" s="112" t="s">
        <v>305</v>
      </c>
      <c r="E1273" s="111">
        <v>10</v>
      </c>
      <c r="F1273" s="69">
        <v>0</v>
      </c>
      <c r="G1273" s="69">
        <f t="shared" si="96"/>
        <v>0</v>
      </c>
      <c r="H1273" s="69">
        <v>0</v>
      </c>
      <c r="I1273" s="69">
        <f t="shared" si="97"/>
        <v>0</v>
      </c>
      <c r="J1273" s="68">
        <f t="shared" si="98"/>
        <v>0</v>
      </c>
      <c r="K1273" s="55"/>
    </row>
    <row r="1274" spans="1:11" s="48" customFormat="1" ht="15.75" outlineLevel="2" x14ac:dyDescent="0.2">
      <c r="A1274" s="114"/>
      <c r="B1274" s="117"/>
      <c r="C1274" s="113" t="s">
        <v>375</v>
      </c>
      <c r="D1274" s="112" t="s">
        <v>190</v>
      </c>
      <c r="E1274" s="111">
        <v>3</v>
      </c>
      <c r="F1274" s="69">
        <v>0</v>
      </c>
      <c r="G1274" s="69">
        <f t="shared" si="96"/>
        <v>0</v>
      </c>
      <c r="H1274" s="69">
        <v>0</v>
      </c>
      <c r="I1274" s="69">
        <f t="shared" si="97"/>
        <v>0</v>
      </c>
      <c r="J1274" s="68">
        <f t="shared" si="98"/>
        <v>0</v>
      </c>
      <c r="K1274" s="55"/>
    </row>
    <row r="1275" spans="1:11" s="48" customFormat="1" ht="15.75" outlineLevel="2" x14ac:dyDescent="0.2">
      <c r="A1275" s="114"/>
      <c r="B1275" s="117"/>
      <c r="C1275" s="113" t="s">
        <v>374</v>
      </c>
      <c r="D1275" s="112" t="s">
        <v>190</v>
      </c>
      <c r="E1275" s="111">
        <v>1</v>
      </c>
      <c r="F1275" s="69">
        <v>0</v>
      </c>
      <c r="G1275" s="69">
        <f t="shared" si="96"/>
        <v>0</v>
      </c>
      <c r="H1275" s="69">
        <v>0</v>
      </c>
      <c r="I1275" s="69">
        <f t="shared" si="97"/>
        <v>0</v>
      </c>
      <c r="J1275" s="68">
        <f t="shared" si="98"/>
        <v>0</v>
      </c>
      <c r="K1275" s="55"/>
    </row>
    <row r="1276" spans="1:11" s="48" customFormat="1" ht="15.75" outlineLevel="2" x14ac:dyDescent="0.2">
      <c r="A1276" s="114"/>
      <c r="B1276" s="117"/>
      <c r="C1276" s="118" t="s">
        <v>389</v>
      </c>
      <c r="D1276" s="112"/>
      <c r="E1276" s="111"/>
      <c r="F1276" s="69">
        <v>0</v>
      </c>
      <c r="G1276" s="69">
        <f t="shared" si="96"/>
        <v>0</v>
      </c>
      <c r="H1276" s="69">
        <v>0</v>
      </c>
      <c r="I1276" s="69">
        <f t="shared" si="97"/>
        <v>0</v>
      </c>
      <c r="J1276" s="68">
        <f t="shared" si="98"/>
        <v>0</v>
      </c>
      <c r="K1276" s="55"/>
    </row>
    <row r="1277" spans="1:11" s="48" customFormat="1" ht="25.5" outlineLevel="2" x14ac:dyDescent="0.2">
      <c r="A1277" s="114"/>
      <c r="B1277" s="117"/>
      <c r="C1277" s="113" t="s">
        <v>384</v>
      </c>
      <c r="D1277" s="112" t="s">
        <v>215</v>
      </c>
      <c r="E1277" s="111">
        <v>1</v>
      </c>
      <c r="F1277" s="69">
        <v>0</v>
      </c>
      <c r="G1277" s="69">
        <f t="shared" ref="G1277:G1308" si="99">F1277*E1277</f>
        <v>0</v>
      </c>
      <c r="H1277" s="69">
        <v>0</v>
      </c>
      <c r="I1277" s="69">
        <f t="shared" ref="I1277:I1308" si="100">H1277*E1277</f>
        <v>0</v>
      </c>
      <c r="J1277" s="68">
        <f t="shared" ref="J1277:J1308" si="101">I1277+G1277</f>
        <v>0</v>
      </c>
      <c r="K1277" s="55"/>
    </row>
    <row r="1278" spans="1:11" s="48" customFormat="1" ht="15.75" outlineLevel="2" x14ac:dyDescent="0.2">
      <c r="A1278" s="114"/>
      <c r="B1278" s="117"/>
      <c r="C1278" s="113" t="s">
        <v>383</v>
      </c>
      <c r="D1278" s="112" t="s">
        <v>190</v>
      </c>
      <c r="E1278" s="111">
        <v>2</v>
      </c>
      <c r="F1278" s="69">
        <v>0</v>
      </c>
      <c r="G1278" s="69">
        <f t="shared" si="99"/>
        <v>0</v>
      </c>
      <c r="H1278" s="69">
        <v>0</v>
      </c>
      <c r="I1278" s="69">
        <f t="shared" si="100"/>
        <v>0</v>
      </c>
      <c r="J1278" s="68">
        <f t="shared" si="101"/>
        <v>0</v>
      </c>
      <c r="K1278" s="55"/>
    </row>
    <row r="1279" spans="1:11" s="48" customFormat="1" ht="15.75" outlineLevel="2" x14ac:dyDescent="0.2">
      <c r="A1279" s="114"/>
      <c r="B1279" s="117"/>
      <c r="C1279" s="113" t="s">
        <v>383</v>
      </c>
      <c r="D1279" s="112" t="s">
        <v>190</v>
      </c>
      <c r="E1279" s="111">
        <v>2</v>
      </c>
      <c r="F1279" s="69">
        <v>0</v>
      </c>
      <c r="G1279" s="69">
        <f t="shared" si="99"/>
        <v>0</v>
      </c>
      <c r="H1279" s="69">
        <v>0</v>
      </c>
      <c r="I1279" s="69">
        <f t="shared" si="100"/>
        <v>0</v>
      </c>
      <c r="J1279" s="68">
        <f t="shared" si="101"/>
        <v>0</v>
      </c>
      <c r="K1279" s="55"/>
    </row>
    <row r="1280" spans="1:11" s="48" customFormat="1" ht="15.75" outlineLevel="2" x14ac:dyDescent="0.2">
      <c r="A1280" s="114"/>
      <c r="B1280" s="117"/>
      <c r="C1280" s="113" t="s">
        <v>382</v>
      </c>
      <c r="D1280" s="112" t="s">
        <v>190</v>
      </c>
      <c r="E1280" s="111">
        <v>1</v>
      </c>
      <c r="F1280" s="69">
        <v>0</v>
      </c>
      <c r="G1280" s="69">
        <f t="shared" si="99"/>
        <v>0</v>
      </c>
      <c r="H1280" s="69">
        <v>0</v>
      </c>
      <c r="I1280" s="69">
        <f t="shared" si="100"/>
        <v>0</v>
      </c>
      <c r="J1280" s="68">
        <f t="shared" si="101"/>
        <v>0</v>
      </c>
      <c r="K1280" s="55"/>
    </row>
    <row r="1281" spans="1:11" s="48" customFormat="1" ht="15.75" outlineLevel="2" x14ac:dyDescent="0.2">
      <c r="A1281" s="114"/>
      <c r="B1281" s="117"/>
      <c r="C1281" s="113" t="s">
        <v>381</v>
      </c>
      <c r="D1281" s="112" t="s">
        <v>190</v>
      </c>
      <c r="E1281" s="111">
        <v>4</v>
      </c>
      <c r="F1281" s="69">
        <v>0</v>
      </c>
      <c r="G1281" s="69">
        <f t="shared" si="99"/>
        <v>0</v>
      </c>
      <c r="H1281" s="69">
        <v>0</v>
      </c>
      <c r="I1281" s="69">
        <f t="shared" si="100"/>
        <v>0</v>
      </c>
      <c r="J1281" s="68">
        <f t="shared" si="101"/>
        <v>0</v>
      </c>
      <c r="K1281" s="55"/>
    </row>
    <row r="1282" spans="1:11" s="48" customFormat="1" ht="15.75" outlineLevel="2" x14ac:dyDescent="0.2">
      <c r="A1282" s="114"/>
      <c r="B1282" s="117"/>
      <c r="C1282" s="113" t="s">
        <v>380</v>
      </c>
      <c r="D1282" s="112"/>
      <c r="E1282" s="111"/>
      <c r="F1282" s="69">
        <v>0</v>
      </c>
      <c r="G1282" s="69">
        <f t="shared" si="99"/>
        <v>0</v>
      </c>
      <c r="H1282" s="69">
        <v>0</v>
      </c>
      <c r="I1282" s="69">
        <f t="shared" si="100"/>
        <v>0</v>
      </c>
      <c r="J1282" s="68">
        <f t="shared" si="101"/>
        <v>0</v>
      </c>
      <c r="K1282" s="55"/>
    </row>
    <row r="1283" spans="1:11" s="48" customFormat="1" ht="15.75" outlineLevel="2" x14ac:dyDescent="0.2">
      <c r="A1283" s="114"/>
      <c r="B1283" s="117"/>
      <c r="C1283" s="113" t="s">
        <v>379</v>
      </c>
      <c r="D1283" s="112" t="s">
        <v>305</v>
      </c>
      <c r="E1283" s="111">
        <v>22</v>
      </c>
      <c r="F1283" s="69">
        <v>0</v>
      </c>
      <c r="G1283" s="69">
        <f t="shared" si="99"/>
        <v>0</v>
      </c>
      <c r="H1283" s="69">
        <v>0</v>
      </c>
      <c r="I1283" s="69">
        <f t="shared" si="100"/>
        <v>0</v>
      </c>
      <c r="J1283" s="68">
        <f t="shared" si="101"/>
        <v>0</v>
      </c>
      <c r="K1283" s="55"/>
    </row>
    <row r="1284" spans="1:11" s="48" customFormat="1" ht="15.75" outlineLevel="2" x14ac:dyDescent="0.2">
      <c r="A1284" s="114"/>
      <c r="B1284" s="117"/>
      <c r="C1284" s="113" t="s">
        <v>378</v>
      </c>
      <c r="D1284" s="112" t="s">
        <v>305</v>
      </c>
      <c r="E1284" s="111">
        <v>24</v>
      </c>
      <c r="F1284" s="69">
        <v>0</v>
      </c>
      <c r="G1284" s="69">
        <f t="shared" si="99"/>
        <v>0</v>
      </c>
      <c r="H1284" s="69">
        <v>0</v>
      </c>
      <c r="I1284" s="69">
        <f t="shared" si="100"/>
        <v>0</v>
      </c>
      <c r="J1284" s="68">
        <f t="shared" si="101"/>
        <v>0</v>
      </c>
      <c r="K1284" s="55"/>
    </row>
    <row r="1285" spans="1:11" s="48" customFormat="1" ht="15.75" outlineLevel="2" x14ac:dyDescent="0.2">
      <c r="A1285" s="114"/>
      <c r="B1285" s="117"/>
      <c r="C1285" s="113" t="s">
        <v>377</v>
      </c>
      <c r="D1285" s="112" t="s">
        <v>305</v>
      </c>
      <c r="E1285" s="111">
        <v>8</v>
      </c>
      <c r="F1285" s="69">
        <v>0</v>
      </c>
      <c r="G1285" s="69">
        <f t="shared" si="99"/>
        <v>0</v>
      </c>
      <c r="H1285" s="69">
        <v>0</v>
      </c>
      <c r="I1285" s="69">
        <f t="shared" si="100"/>
        <v>0</v>
      </c>
      <c r="J1285" s="68">
        <f t="shared" si="101"/>
        <v>0</v>
      </c>
      <c r="K1285" s="55"/>
    </row>
    <row r="1286" spans="1:11" s="48" customFormat="1" ht="15.75" outlineLevel="2" x14ac:dyDescent="0.2">
      <c r="A1286" s="114"/>
      <c r="B1286" s="117"/>
      <c r="C1286" s="113" t="s">
        <v>388</v>
      </c>
      <c r="D1286" s="112" t="s">
        <v>305</v>
      </c>
      <c r="E1286" s="111">
        <v>10</v>
      </c>
      <c r="F1286" s="69">
        <v>0</v>
      </c>
      <c r="G1286" s="69">
        <f t="shared" si="99"/>
        <v>0</v>
      </c>
      <c r="H1286" s="69">
        <v>0</v>
      </c>
      <c r="I1286" s="69">
        <f t="shared" si="100"/>
        <v>0</v>
      </c>
      <c r="J1286" s="68">
        <f t="shared" si="101"/>
        <v>0</v>
      </c>
      <c r="K1286" s="55"/>
    </row>
    <row r="1287" spans="1:11" s="48" customFormat="1" ht="15.75" outlineLevel="2" x14ac:dyDescent="0.2">
      <c r="A1287" s="114"/>
      <c r="B1287" s="117"/>
      <c r="C1287" s="113" t="s">
        <v>375</v>
      </c>
      <c r="D1287" s="112" t="s">
        <v>190</v>
      </c>
      <c r="E1287" s="111">
        <v>4</v>
      </c>
      <c r="F1287" s="69">
        <v>0</v>
      </c>
      <c r="G1287" s="69">
        <f t="shared" si="99"/>
        <v>0</v>
      </c>
      <c r="H1287" s="69">
        <v>0</v>
      </c>
      <c r="I1287" s="69">
        <f t="shared" si="100"/>
        <v>0</v>
      </c>
      <c r="J1287" s="68">
        <f t="shared" si="101"/>
        <v>0</v>
      </c>
      <c r="K1287" s="55"/>
    </row>
    <row r="1288" spans="1:11" s="48" customFormat="1" ht="15.75" outlineLevel="2" x14ac:dyDescent="0.2">
      <c r="A1288" s="114"/>
      <c r="B1288" s="117"/>
      <c r="C1288" s="113" t="s">
        <v>374</v>
      </c>
      <c r="D1288" s="112" t="s">
        <v>190</v>
      </c>
      <c r="E1288" s="111">
        <v>1</v>
      </c>
      <c r="F1288" s="69">
        <v>0</v>
      </c>
      <c r="G1288" s="69">
        <f t="shared" si="99"/>
        <v>0</v>
      </c>
      <c r="H1288" s="69">
        <v>0</v>
      </c>
      <c r="I1288" s="69">
        <f t="shared" si="100"/>
        <v>0</v>
      </c>
      <c r="J1288" s="68">
        <f t="shared" si="101"/>
        <v>0</v>
      </c>
      <c r="K1288" s="55"/>
    </row>
    <row r="1289" spans="1:11" s="48" customFormat="1" ht="15.75" outlineLevel="2" x14ac:dyDescent="0.2">
      <c r="A1289" s="114"/>
      <c r="B1289" s="117"/>
      <c r="C1289" s="118" t="s">
        <v>387</v>
      </c>
      <c r="D1289" s="112"/>
      <c r="E1289" s="111"/>
      <c r="F1289" s="69">
        <v>0</v>
      </c>
      <c r="G1289" s="69">
        <f t="shared" si="99"/>
        <v>0</v>
      </c>
      <c r="H1289" s="69">
        <v>0</v>
      </c>
      <c r="I1289" s="69">
        <f t="shared" si="100"/>
        <v>0</v>
      </c>
      <c r="J1289" s="68">
        <f t="shared" si="101"/>
        <v>0</v>
      </c>
      <c r="K1289" s="55"/>
    </row>
    <row r="1290" spans="1:11" s="48" customFormat="1" ht="25.5" outlineLevel="2" x14ac:dyDescent="0.2">
      <c r="A1290" s="114"/>
      <c r="B1290" s="117"/>
      <c r="C1290" s="113" t="s">
        <v>384</v>
      </c>
      <c r="D1290" s="112" t="s">
        <v>215</v>
      </c>
      <c r="E1290" s="111">
        <v>1</v>
      </c>
      <c r="F1290" s="69">
        <v>0</v>
      </c>
      <c r="G1290" s="69">
        <f t="shared" si="99"/>
        <v>0</v>
      </c>
      <c r="H1290" s="69">
        <v>0</v>
      </c>
      <c r="I1290" s="69">
        <f t="shared" si="100"/>
        <v>0</v>
      </c>
      <c r="J1290" s="68">
        <f t="shared" si="101"/>
        <v>0</v>
      </c>
      <c r="K1290" s="55"/>
    </row>
    <row r="1291" spans="1:11" s="48" customFormat="1" ht="15.75" outlineLevel="2" x14ac:dyDescent="0.2">
      <c r="A1291" s="114"/>
      <c r="B1291" s="117"/>
      <c r="C1291" s="113" t="s">
        <v>383</v>
      </c>
      <c r="D1291" s="112" t="s">
        <v>190</v>
      </c>
      <c r="E1291" s="111">
        <v>1</v>
      </c>
      <c r="F1291" s="69">
        <v>0</v>
      </c>
      <c r="G1291" s="69">
        <f t="shared" si="99"/>
        <v>0</v>
      </c>
      <c r="H1291" s="69">
        <v>0</v>
      </c>
      <c r="I1291" s="69">
        <f t="shared" si="100"/>
        <v>0</v>
      </c>
      <c r="J1291" s="68">
        <f t="shared" si="101"/>
        <v>0</v>
      </c>
      <c r="K1291" s="55"/>
    </row>
    <row r="1292" spans="1:11" s="48" customFormat="1" ht="15.75" outlineLevel="2" x14ac:dyDescent="0.2">
      <c r="A1292" s="114"/>
      <c r="B1292" s="117"/>
      <c r="C1292" s="113" t="s">
        <v>383</v>
      </c>
      <c r="D1292" s="112" t="s">
        <v>190</v>
      </c>
      <c r="E1292" s="111">
        <v>1</v>
      </c>
      <c r="F1292" s="69">
        <v>0</v>
      </c>
      <c r="G1292" s="69">
        <f t="shared" si="99"/>
        <v>0</v>
      </c>
      <c r="H1292" s="69">
        <v>0</v>
      </c>
      <c r="I1292" s="69">
        <f t="shared" si="100"/>
        <v>0</v>
      </c>
      <c r="J1292" s="68">
        <f t="shared" si="101"/>
        <v>0</v>
      </c>
      <c r="K1292" s="55"/>
    </row>
    <row r="1293" spans="1:11" s="48" customFormat="1" ht="15.75" outlineLevel="2" x14ac:dyDescent="0.2">
      <c r="A1293" s="114"/>
      <c r="B1293" s="117"/>
      <c r="C1293" s="113" t="s">
        <v>383</v>
      </c>
      <c r="D1293" s="112" t="s">
        <v>190</v>
      </c>
      <c r="E1293" s="111">
        <v>1</v>
      </c>
      <c r="F1293" s="69">
        <v>0</v>
      </c>
      <c r="G1293" s="69">
        <f t="shared" si="99"/>
        <v>0</v>
      </c>
      <c r="H1293" s="69">
        <v>0</v>
      </c>
      <c r="I1293" s="69">
        <f t="shared" si="100"/>
        <v>0</v>
      </c>
      <c r="J1293" s="68">
        <f t="shared" si="101"/>
        <v>0</v>
      </c>
      <c r="K1293" s="55"/>
    </row>
    <row r="1294" spans="1:11" s="48" customFormat="1" ht="15.75" outlineLevel="2" x14ac:dyDescent="0.2">
      <c r="A1294" s="114"/>
      <c r="B1294" s="117"/>
      <c r="C1294" s="113" t="s">
        <v>382</v>
      </c>
      <c r="D1294" s="112" t="s">
        <v>190</v>
      </c>
      <c r="E1294" s="111">
        <v>1</v>
      </c>
      <c r="F1294" s="69">
        <v>0</v>
      </c>
      <c r="G1294" s="69">
        <f t="shared" si="99"/>
        <v>0</v>
      </c>
      <c r="H1294" s="69">
        <v>0</v>
      </c>
      <c r="I1294" s="69">
        <f t="shared" si="100"/>
        <v>0</v>
      </c>
      <c r="J1294" s="68">
        <f t="shared" si="101"/>
        <v>0</v>
      </c>
      <c r="K1294" s="55"/>
    </row>
    <row r="1295" spans="1:11" s="48" customFormat="1" ht="15.75" outlineLevel="2" x14ac:dyDescent="0.2">
      <c r="A1295" s="114"/>
      <c r="B1295" s="117"/>
      <c r="C1295" s="113" t="s">
        <v>381</v>
      </c>
      <c r="D1295" s="112" t="s">
        <v>190</v>
      </c>
      <c r="E1295" s="111">
        <v>3</v>
      </c>
      <c r="F1295" s="69">
        <v>0</v>
      </c>
      <c r="G1295" s="69">
        <f t="shared" si="99"/>
        <v>0</v>
      </c>
      <c r="H1295" s="69">
        <v>0</v>
      </c>
      <c r="I1295" s="69">
        <f t="shared" si="100"/>
        <v>0</v>
      </c>
      <c r="J1295" s="68">
        <f t="shared" si="101"/>
        <v>0</v>
      </c>
      <c r="K1295" s="55"/>
    </row>
    <row r="1296" spans="1:11" s="48" customFormat="1" ht="15.75" outlineLevel="2" x14ac:dyDescent="0.2">
      <c r="A1296" s="114"/>
      <c r="B1296" s="117"/>
      <c r="C1296" s="113" t="s">
        <v>380</v>
      </c>
      <c r="D1296" s="112"/>
      <c r="E1296" s="111"/>
      <c r="F1296" s="69">
        <v>0</v>
      </c>
      <c r="G1296" s="69">
        <f t="shared" si="99"/>
        <v>0</v>
      </c>
      <c r="H1296" s="69">
        <v>0</v>
      </c>
      <c r="I1296" s="69">
        <f t="shared" si="100"/>
        <v>0</v>
      </c>
      <c r="J1296" s="68">
        <f t="shared" si="101"/>
        <v>0</v>
      </c>
      <c r="K1296" s="55"/>
    </row>
    <row r="1297" spans="1:11" s="48" customFormat="1" ht="15.75" outlineLevel="2" x14ac:dyDescent="0.2">
      <c r="A1297" s="114"/>
      <c r="B1297" s="117"/>
      <c r="C1297" s="113" t="s">
        <v>379</v>
      </c>
      <c r="D1297" s="112" t="s">
        <v>305</v>
      </c>
      <c r="E1297" s="111">
        <v>20</v>
      </c>
      <c r="F1297" s="69">
        <v>0</v>
      </c>
      <c r="G1297" s="69">
        <f t="shared" si="99"/>
        <v>0</v>
      </c>
      <c r="H1297" s="69">
        <v>0</v>
      </c>
      <c r="I1297" s="69">
        <f t="shared" si="100"/>
        <v>0</v>
      </c>
      <c r="J1297" s="68">
        <f t="shared" si="101"/>
        <v>0</v>
      </c>
      <c r="K1297" s="55"/>
    </row>
    <row r="1298" spans="1:11" s="48" customFormat="1" ht="15.75" outlineLevel="2" x14ac:dyDescent="0.2">
      <c r="A1298" s="114"/>
      <c r="B1298" s="117"/>
      <c r="C1298" s="113" t="s">
        <v>378</v>
      </c>
      <c r="D1298" s="112" t="s">
        <v>305</v>
      </c>
      <c r="E1298" s="111">
        <v>35</v>
      </c>
      <c r="F1298" s="69">
        <v>0</v>
      </c>
      <c r="G1298" s="69">
        <f t="shared" si="99"/>
        <v>0</v>
      </c>
      <c r="H1298" s="69">
        <v>0</v>
      </c>
      <c r="I1298" s="69">
        <f t="shared" si="100"/>
        <v>0</v>
      </c>
      <c r="J1298" s="68">
        <f t="shared" si="101"/>
        <v>0</v>
      </c>
      <c r="K1298" s="55"/>
    </row>
    <row r="1299" spans="1:11" s="48" customFormat="1" ht="15.75" outlineLevel="2" x14ac:dyDescent="0.2">
      <c r="A1299" s="114"/>
      <c r="B1299" s="117"/>
      <c r="C1299" s="113" t="s">
        <v>376</v>
      </c>
      <c r="D1299" s="112" t="s">
        <v>305</v>
      </c>
      <c r="E1299" s="111">
        <v>15</v>
      </c>
      <c r="F1299" s="69">
        <v>0</v>
      </c>
      <c r="G1299" s="69">
        <f t="shared" si="99"/>
        <v>0</v>
      </c>
      <c r="H1299" s="69">
        <v>0</v>
      </c>
      <c r="I1299" s="69">
        <f t="shared" si="100"/>
        <v>0</v>
      </c>
      <c r="J1299" s="68">
        <f t="shared" si="101"/>
        <v>0</v>
      </c>
      <c r="K1299" s="55"/>
    </row>
    <row r="1300" spans="1:11" s="48" customFormat="1" ht="15.75" outlineLevel="2" x14ac:dyDescent="0.2">
      <c r="A1300" s="114"/>
      <c r="B1300" s="117"/>
      <c r="C1300" s="113" t="s">
        <v>375</v>
      </c>
      <c r="D1300" s="112" t="s">
        <v>190</v>
      </c>
      <c r="E1300" s="111">
        <v>3</v>
      </c>
      <c r="F1300" s="69">
        <v>0</v>
      </c>
      <c r="G1300" s="69">
        <f t="shared" si="99"/>
        <v>0</v>
      </c>
      <c r="H1300" s="69">
        <v>0</v>
      </c>
      <c r="I1300" s="69">
        <f t="shared" si="100"/>
        <v>0</v>
      </c>
      <c r="J1300" s="68">
        <f t="shared" si="101"/>
        <v>0</v>
      </c>
      <c r="K1300" s="55"/>
    </row>
    <row r="1301" spans="1:11" s="48" customFormat="1" ht="15.75" outlineLevel="2" x14ac:dyDescent="0.2">
      <c r="A1301" s="114"/>
      <c r="B1301" s="117"/>
      <c r="C1301" s="113" t="s">
        <v>374</v>
      </c>
      <c r="D1301" s="112" t="s">
        <v>190</v>
      </c>
      <c r="E1301" s="111">
        <v>1</v>
      </c>
      <c r="F1301" s="69">
        <v>0</v>
      </c>
      <c r="G1301" s="69">
        <f t="shared" si="99"/>
        <v>0</v>
      </c>
      <c r="H1301" s="69">
        <v>0</v>
      </c>
      <c r="I1301" s="69">
        <f t="shared" si="100"/>
        <v>0</v>
      </c>
      <c r="J1301" s="68">
        <f t="shared" si="101"/>
        <v>0</v>
      </c>
      <c r="K1301" s="55"/>
    </row>
    <row r="1302" spans="1:11" s="48" customFormat="1" ht="15.75" outlineLevel="2" x14ac:dyDescent="0.2">
      <c r="A1302" s="114"/>
      <c r="B1302" s="117"/>
      <c r="C1302" s="118" t="s">
        <v>386</v>
      </c>
      <c r="D1302" s="112"/>
      <c r="E1302" s="111"/>
      <c r="F1302" s="69">
        <v>0</v>
      </c>
      <c r="G1302" s="69">
        <f t="shared" si="99"/>
        <v>0</v>
      </c>
      <c r="H1302" s="69">
        <v>0</v>
      </c>
      <c r="I1302" s="69">
        <f t="shared" si="100"/>
        <v>0</v>
      </c>
      <c r="J1302" s="68">
        <f t="shared" si="101"/>
        <v>0</v>
      </c>
      <c r="K1302" s="55"/>
    </row>
    <row r="1303" spans="1:11" s="48" customFormat="1" ht="25.5" outlineLevel="2" x14ac:dyDescent="0.2">
      <c r="A1303" s="114"/>
      <c r="B1303" s="117"/>
      <c r="C1303" s="113" t="s">
        <v>384</v>
      </c>
      <c r="D1303" s="112" t="s">
        <v>215</v>
      </c>
      <c r="E1303" s="111">
        <v>1</v>
      </c>
      <c r="F1303" s="69">
        <v>0</v>
      </c>
      <c r="G1303" s="69">
        <f t="shared" si="99"/>
        <v>0</v>
      </c>
      <c r="H1303" s="69">
        <v>0</v>
      </c>
      <c r="I1303" s="69">
        <f t="shared" si="100"/>
        <v>0</v>
      </c>
      <c r="J1303" s="68">
        <f t="shared" si="101"/>
        <v>0</v>
      </c>
      <c r="K1303" s="55"/>
    </row>
    <row r="1304" spans="1:11" s="48" customFormat="1" ht="15.75" outlineLevel="2" x14ac:dyDescent="0.2">
      <c r="A1304" s="114"/>
      <c r="B1304" s="117"/>
      <c r="C1304" s="113" t="s">
        <v>383</v>
      </c>
      <c r="D1304" s="112" t="s">
        <v>190</v>
      </c>
      <c r="E1304" s="111">
        <v>2</v>
      </c>
      <c r="F1304" s="69">
        <v>0</v>
      </c>
      <c r="G1304" s="69">
        <f t="shared" si="99"/>
        <v>0</v>
      </c>
      <c r="H1304" s="69">
        <v>0</v>
      </c>
      <c r="I1304" s="69">
        <f t="shared" si="100"/>
        <v>0</v>
      </c>
      <c r="J1304" s="68">
        <f t="shared" si="101"/>
        <v>0</v>
      </c>
      <c r="K1304" s="55"/>
    </row>
    <row r="1305" spans="1:11" s="48" customFormat="1" ht="15.75" outlineLevel="2" x14ac:dyDescent="0.2">
      <c r="A1305" s="114"/>
      <c r="B1305" s="117"/>
      <c r="C1305" s="113" t="s">
        <v>383</v>
      </c>
      <c r="D1305" s="112" t="s">
        <v>190</v>
      </c>
      <c r="E1305" s="111">
        <v>1</v>
      </c>
      <c r="F1305" s="69">
        <v>0</v>
      </c>
      <c r="G1305" s="69">
        <f t="shared" si="99"/>
        <v>0</v>
      </c>
      <c r="H1305" s="69">
        <v>0</v>
      </c>
      <c r="I1305" s="69">
        <f t="shared" si="100"/>
        <v>0</v>
      </c>
      <c r="J1305" s="68">
        <f t="shared" si="101"/>
        <v>0</v>
      </c>
      <c r="K1305" s="55"/>
    </row>
    <row r="1306" spans="1:11" s="48" customFormat="1" ht="15.75" outlineLevel="2" x14ac:dyDescent="0.2">
      <c r="A1306" s="114"/>
      <c r="B1306" s="117"/>
      <c r="C1306" s="113" t="s">
        <v>382</v>
      </c>
      <c r="D1306" s="112" t="s">
        <v>190</v>
      </c>
      <c r="E1306" s="111">
        <v>1</v>
      </c>
      <c r="F1306" s="69">
        <v>0</v>
      </c>
      <c r="G1306" s="69">
        <f t="shared" si="99"/>
        <v>0</v>
      </c>
      <c r="H1306" s="69">
        <v>0</v>
      </c>
      <c r="I1306" s="69">
        <f t="shared" si="100"/>
        <v>0</v>
      </c>
      <c r="J1306" s="68">
        <f t="shared" si="101"/>
        <v>0</v>
      </c>
      <c r="K1306" s="55"/>
    </row>
    <row r="1307" spans="1:11" s="48" customFormat="1" ht="15.75" outlineLevel="2" x14ac:dyDescent="0.2">
      <c r="A1307" s="114"/>
      <c r="B1307" s="117"/>
      <c r="C1307" s="113" t="s">
        <v>381</v>
      </c>
      <c r="D1307" s="112" t="s">
        <v>190</v>
      </c>
      <c r="E1307" s="111">
        <v>3</v>
      </c>
      <c r="F1307" s="69">
        <v>0</v>
      </c>
      <c r="G1307" s="69">
        <f t="shared" si="99"/>
        <v>0</v>
      </c>
      <c r="H1307" s="69">
        <v>0</v>
      </c>
      <c r="I1307" s="69">
        <f t="shared" si="100"/>
        <v>0</v>
      </c>
      <c r="J1307" s="68">
        <f t="shared" si="101"/>
        <v>0</v>
      </c>
      <c r="K1307" s="55"/>
    </row>
    <row r="1308" spans="1:11" s="48" customFormat="1" ht="15.75" outlineLevel="2" x14ac:dyDescent="0.2">
      <c r="A1308" s="114"/>
      <c r="B1308" s="117"/>
      <c r="C1308" s="113" t="s">
        <v>380</v>
      </c>
      <c r="D1308" s="112"/>
      <c r="E1308" s="111"/>
      <c r="F1308" s="69">
        <v>0</v>
      </c>
      <c r="G1308" s="69">
        <f t="shared" si="99"/>
        <v>0</v>
      </c>
      <c r="H1308" s="69">
        <v>0</v>
      </c>
      <c r="I1308" s="69">
        <f t="shared" si="100"/>
        <v>0</v>
      </c>
      <c r="J1308" s="68">
        <f t="shared" si="101"/>
        <v>0</v>
      </c>
      <c r="K1308" s="55"/>
    </row>
    <row r="1309" spans="1:11" s="48" customFormat="1" ht="15.75" outlineLevel="2" x14ac:dyDescent="0.2">
      <c r="A1309" s="114"/>
      <c r="B1309" s="117"/>
      <c r="C1309" s="113" t="s">
        <v>379</v>
      </c>
      <c r="D1309" s="112" t="s">
        <v>305</v>
      </c>
      <c r="E1309" s="111">
        <v>20</v>
      </c>
      <c r="F1309" s="69">
        <v>0</v>
      </c>
      <c r="G1309" s="69">
        <f t="shared" ref="G1309:G1333" si="102">F1309*E1309</f>
        <v>0</v>
      </c>
      <c r="H1309" s="69">
        <v>0</v>
      </c>
      <c r="I1309" s="69">
        <f t="shared" ref="I1309:I1333" si="103">H1309*E1309</f>
        <v>0</v>
      </c>
      <c r="J1309" s="68">
        <f t="shared" ref="J1309:J1333" si="104">I1309+G1309</f>
        <v>0</v>
      </c>
      <c r="K1309" s="55"/>
    </row>
    <row r="1310" spans="1:11" s="48" customFormat="1" ht="15.75" outlineLevel="2" x14ac:dyDescent="0.2">
      <c r="A1310" s="114"/>
      <c r="B1310" s="117"/>
      <c r="C1310" s="113" t="s">
        <v>378</v>
      </c>
      <c r="D1310" s="112" t="s">
        <v>305</v>
      </c>
      <c r="E1310" s="111">
        <v>35</v>
      </c>
      <c r="F1310" s="69">
        <v>0</v>
      </c>
      <c r="G1310" s="69">
        <f t="shared" si="102"/>
        <v>0</v>
      </c>
      <c r="H1310" s="69">
        <v>0</v>
      </c>
      <c r="I1310" s="69">
        <f t="shared" si="103"/>
        <v>0</v>
      </c>
      <c r="J1310" s="68">
        <f t="shared" si="104"/>
        <v>0</v>
      </c>
      <c r="K1310" s="55"/>
    </row>
    <row r="1311" spans="1:11" s="48" customFormat="1" ht="15.75" outlineLevel="2" x14ac:dyDescent="0.2">
      <c r="A1311" s="114"/>
      <c r="B1311" s="117"/>
      <c r="C1311" s="113" t="s">
        <v>376</v>
      </c>
      <c r="D1311" s="112" t="s">
        <v>305</v>
      </c>
      <c r="E1311" s="111">
        <v>15</v>
      </c>
      <c r="F1311" s="69">
        <v>0</v>
      </c>
      <c r="G1311" s="69">
        <f t="shared" si="102"/>
        <v>0</v>
      </c>
      <c r="H1311" s="69">
        <v>0</v>
      </c>
      <c r="I1311" s="69">
        <f t="shared" si="103"/>
        <v>0</v>
      </c>
      <c r="J1311" s="68">
        <f t="shared" si="104"/>
        <v>0</v>
      </c>
      <c r="K1311" s="55"/>
    </row>
    <row r="1312" spans="1:11" s="48" customFormat="1" ht="15.75" outlineLevel="2" x14ac:dyDescent="0.2">
      <c r="A1312" s="114"/>
      <c r="B1312" s="117"/>
      <c r="C1312" s="113" t="s">
        <v>375</v>
      </c>
      <c r="D1312" s="112" t="s">
        <v>190</v>
      </c>
      <c r="E1312" s="111">
        <v>3</v>
      </c>
      <c r="F1312" s="69">
        <v>0</v>
      </c>
      <c r="G1312" s="69">
        <f t="shared" si="102"/>
        <v>0</v>
      </c>
      <c r="H1312" s="69">
        <v>0</v>
      </c>
      <c r="I1312" s="69">
        <f t="shared" si="103"/>
        <v>0</v>
      </c>
      <c r="J1312" s="68">
        <f t="shared" si="104"/>
        <v>0</v>
      </c>
      <c r="K1312" s="55"/>
    </row>
    <row r="1313" spans="1:11" s="48" customFormat="1" ht="15.75" outlineLevel="2" x14ac:dyDescent="0.2">
      <c r="A1313" s="114"/>
      <c r="B1313" s="117"/>
      <c r="C1313" s="113" t="s">
        <v>374</v>
      </c>
      <c r="D1313" s="112" t="s">
        <v>190</v>
      </c>
      <c r="E1313" s="111">
        <v>1</v>
      </c>
      <c r="F1313" s="69">
        <v>0</v>
      </c>
      <c r="G1313" s="69">
        <f t="shared" si="102"/>
        <v>0</v>
      </c>
      <c r="H1313" s="69">
        <v>0</v>
      </c>
      <c r="I1313" s="69">
        <f t="shared" si="103"/>
        <v>0</v>
      </c>
      <c r="J1313" s="68">
        <f t="shared" si="104"/>
        <v>0</v>
      </c>
      <c r="K1313" s="55"/>
    </row>
    <row r="1314" spans="1:11" s="48" customFormat="1" ht="15.75" outlineLevel="2" x14ac:dyDescent="0.2">
      <c r="A1314" s="114"/>
      <c r="B1314" s="117"/>
      <c r="C1314" s="118" t="s">
        <v>385</v>
      </c>
      <c r="D1314" s="112"/>
      <c r="E1314" s="111"/>
      <c r="F1314" s="69">
        <v>0</v>
      </c>
      <c r="G1314" s="69">
        <f t="shared" si="102"/>
        <v>0</v>
      </c>
      <c r="H1314" s="69">
        <v>0</v>
      </c>
      <c r="I1314" s="69">
        <f t="shared" si="103"/>
        <v>0</v>
      </c>
      <c r="J1314" s="68">
        <f t="shared" si="104"/>
        <v>0</v>
      </c>
      <c r="K1314" s="55"/>
    </row>
    <row r="1315" spans="1:11" s="48" customFormat="1" ht="25.5" outlineLevel="2" x14ac:dyDescent="0.2">
      <c r="A1315" s="114"/>
      <c r="B1315" s="117"/>
      <c r="C1315" s="113" t="s">
        <v>384</v>
      </c>
      <c r="D1315" s="112" t="s">
        <v>215</v>
      </c>
      <c r="E1315" s="111">
        <v>1</v>
      </c>
      <c r="F1315" s="69">
        <v>0</v>
      </c>
      <c r="G1315" s="69">
        <f t="shared" si="102"/>
        <v>0</v>
      </c>
      <c r="H1315" s="69">
        <v>0</v>
      </c>
      <c r="I1315" s="69">
        <f t="shared" si="103"/>
        <v>0</v>
      </c>
      <c r="J1315" s="68">
        <f t="shared" si="104"/>
        <v>0</v>
      </c>
      <c r="K1315" s="55"/>
    </row>
    <row r="1316" spans="1:11" s="48" customFormat="1" ht="15.75" outlineLevel="2" x14ac:dyDescent="0.2">
      <c r="A1316" s="114"/>
      <c r="B1316" s="117"/>
      <c r="C1316" s="113" t="s">
        <v>383</v>
      </c>
      <c r="D1316" s="112" t="s">
        <v>190</v>
      </c>
      <c r="E1316" s="111">
        <v>3</v>
      </c>
      <c r="F1316" s="69">
        <v>0</v>
      </c>
      <c r="G1316" s="69">
        <f t="shared" si="102"/>
        <v>0</v>
      </c>
      <c r="H1316" s="69">
        <v>0</v>
      </c>
      <c r="I1316" s="69">
        <f t="shared" si="103"/>
        <v>0</v>
      </c>
      <c r="J1316" s="68">
        <f t="shared" si="104"/>
        <v>0</v>
      </c>
      <c r="K1316" s="55"/>
    </row>
    <row r="1317" spans="1:11" s="48" customFormat="1" ht="15.75" outlineLevel="2" x14ac:dyDescent="0.2">
      <c r="A1317" s="114"/>
      <c r="B1317" s="117"/>
      <c r="C1317" s="113" t="s">
        <v>382</v>
      </c>
      <c r="D1317" s="112" t="s">
        <v>190</v>
      </c>
      <c r="E1317" s="111">
        <v>1</v>
      </c>
      <c r="F1317" s="69">
        <v>0</v>
      </c>
      <c r="G1317" s="69">
        <f t="shared" si="102"/>
        <v>0</v>
      </c>
      <c r="H1317" s="69">
        <v>0</v>
      </c>
      <c r="I1317" s="69">
        <f t="shared" si="103"/>
        <v>0</v>
      </c>
      <c r="J1317" s="68">
        <f t="shared" si="104"/>
        <v>0</v>
      </c>
      <c r="K1317" s="55"/>
    </row>
    <row r="1318" spans="1:11" s="48" customFormat="1" ht="15.75" outlineLevel="2" x14ac:dyDescent="0.2">
      <c r="A1318" s="114"/>
      <c r="B1318" s="117"/>
      <c r="C1318" s="113" t="s">
        <v>381</v>
      </c>
      <c r="D1318" s="112" t="s">
        <v>190</v>
      </c>
      <c r="E1318" s="111">
        <v>3</v>
      </c>
      <c r="F1318" s="69">
        <v>0</v>
      </c>
      <c r="G1318" s="69">
        <f t="shared" si="102"/>
        <v>0</v>
      </c>
      <c r="H1318" s="69">
        <v>0</v>
      </c>
      <c r="I1318" s="69">
        <f t="shared" si="103"/>
        <v>0</v>
      </c>
      <c r="J1318" s="68">
        <f t="shared" si="104"/>
        <v>0</v>
      </c>
      <c r="K1318" s="55"/>
    </row>
    <row r="1319" spans="1:11" s="48" customFormat="1" ht="15.75" outlineLevel="2" x14ac:dyDescent="0.2">
      <c r="A1319" s="114"/>
      <c r="B1319" s="117"/>
      <c r="C1319" s="113" t="s">
        <v>380</v>
      </c>
      <c r="D1319" s="112"/>
      <c r="E1319" s="111"/>
      <c r="F1319" s="69">
        <v>0</v>
      </c>
      <c r="G1319" s="69">
        <f t="shared" si="102"/>
        <v>0</v>
      </c>
      <c r="H1319" s="69">
        <v>0</v>
      </c>
      <c r="I1319" s="69">
        <f t="shared" si="103"/>
        <v>0</v>
      </c>
      <c r="J1319" s="68">
        <f t="shared" si="104"/>
        <v>0</v>
      </c>
      <c r="K1319" s="55"/>
    </row>
    <row r="1320" spans="1:11" s="48" customFormat="1" ht="15.75" outlineLevel="2" x14ac:dyDescent="0.2">
      <c r="A1320" s="114"/>
      <c r="B1320" s="117"/>
      <c r="C1320" s="113" t="s">
        <v>379</v>
      </c>
      <c r="D1320" s="112" t="s">
        <v>305</v>
      </c>
      <c r="E1320" s="111">
        <v>20</v>
      </c>
      <c r="F1320" s="69">
        <v>0</v>
      </c>
      <c r="G1320" s="69">
        <f t="shared" si="102"/>
        <v>0</v>
      </c>
      <c r="H1320" s="69">
        <v>0</v>
      </c>
      <c r="I1320" s="69">
        <f t="shared" si="103"/>
        <v>0</v>
      </c>
      <c r="J1320" s="68">
        <f t="shared" si="104"/>
        <v>0</v>
      </c>
      <c r="K1320" s="55"/>
    </row>
    <row r="1321" spans="1:11" s="48" customFormat="1" ht="15.75" outlineLevel="2" x14ac:dyDescent="0.2">
      <c r="A1321" s="114"/>
      <c r="B1321" s="117"/>
      <c r="C1321" s="113" t="s">
        <v>378</v>
      </c>
      <c r="D1321" s="112" t="s">
        <v>305</v>
      </c>
      <c r="E1321" s="111">
        <v>27</v>
      </c>
      <c r="F1321" s="69">
        <v>0</v>
      </c>
      <c r="G1321" s="69">
        <f t="shared" si="102"/>
        <v>0</v>
      </c>
      <c r="H1321" s="69">
        <v>0</v>
      </c>
      <c r="I1321" s="69">
        <f t="shared" si="103"/>
        <v>0</v>
      </c>
      <c r="J1321" s="68">
        <f t="shared" si="104"/>
        <v>0</v>
      </c>
      <c r="K1321" s="55"/>
    </row>
    <row r="1322" spans="1:11" s="48" customFormat="1" ht="15.75" outlineLevel="2" x14ac:dyDescent="0.2">
      <c r="A1322" s="114"/>
      <c r="B1322" s="117"/>
      <c r="C1322" s="113" t="s">
        <v>377</v>
      </c>
      <c r="D1322" s="112" t="s">
        <v>305</v>
      </c>
      <c r="E1322" s="111">
        <v>3</v>
      </c>
      <c r="F1322" s="69">
        <v>0</v>
      </c>
      <c r="G1322" s="69">
        <f t="shared" si="102"/>
        <v>0</v>
      </c>
      <c r="H1322" s="69">
        <v>0</v>
      </c>
      <c r="I1322" s="69">
        <f t="shared" si="103"/>
        <v>0</v>
      </c>
      <c r="J1322" s="68">
        <f t="shared" si="104"/>
        <v>0</v>
      </c>
      <c r="K1322" s="55"/>
    </row>
    <row r="1323" spans="1:11" s="48" customFormat="1" ht="15.75" outlineLevel="2" x14ac:dyDescent="0.2">
      <c r="A1323" s="114"/>
      <c r="B1323" s="117"/>
      <c r="C1323" s="113" t="s">
        <v>376</v>
      </c>
      <c r="D1323" s="112" t="s">
        <v>305</v>
      </c>
      <c r="E1323" s="111">
        <v>10</v>
      </c>
      <c r="F1323" s="69">
        <v>0</v>
      </c>
      <c r="G1323" s="69">
        <f t="shared" si="102"/>
        <v>0</v>
      </c>
      <c r="H1323" s="69">
        <v>0</v>
      </c>
      <c r="I1323" s="69">
        <f t="shared" si="103"/>
        <v>0</v>
      </c>
      <c r="J1323" s="68">
        <f t="shared" si="104"/>
        <v>0</v>
      </c>
      <c r="K1323" s="55"/>
    </row>
    <row r="1324" spans="1:11" s="48" customFormat="1" ht="15.75" outlineLevel="2" x14ac:dyDescent="0.2">
      <c r="A1324" s="114"/>
      <c r="B1324" s="117"/>
      <c r="C1324" s="113" t="s">
        <v>375</v>
      </c>
      <c r="D1324" s="112" t="s">
        <v>190</v>
      </c>
      <c r="E1324" s="111">
        <v>3</v>
      </c>
      <c r="F1324" s="69">
        <v>0</v>
      </c>
      <c r="G1324" s="69">
        <f t="shared" si="102"/>
        <v>0</v>
      </c>
      <c r="H1324" s="69">
        <v>0</v>
      </c>
      <c r="I1324" s="69">
        <f t="shared" si="103"/>
        <v>0</v>
      </c>
      <c r="J1324" s="68">
        <f t="shared" si="104"/>
        <v>0</v>
      </c>
      <c r="K1324" s="55"/>
    </row>
    <row r="1325" spans="1:11" s="48" customFormat="1" ht="15.75" outlineLevel="2" x14ac:dyDescent="0.2">
      <c r="A1325" s="114"/>
      <c r="B1325" s="117"/>
      <c r="C1325" s="113" t="s">
        <v>374</v>
      </c>
      <c r="D1325" s="112" t="s">
        <v>190</v>
      </c>
      <c r="E1325" s="111">
        <v>1</v>
      </c>
      <c r="F1325" s="69">
        <v>0</v>
      </c>
      <c r="G1325" s="69">
        <f t="shared" si="102"/>
        <v>0</v>
      </c>
      <c r="H1325" s="69">
        <v>0</v>
      </c>
      <c r="I1325" s="69">
        <f t="shared" si="103"/>
        <v>0</v>
      </c>
      <c r="J1325" s="68">
        <f t="shared" si="104"/>
        <v>0</v>
      </c>
      <c r="K1325" s="55"/>
    </row>
    <row r="1326" spans="1:11" s="48" customFormat="1" ht="15.75" outlineLevel="2" x14ac:dyDescent="0.2">
      <c r="A1326" s="114"/>
      <c r="B1326" s="117"/>
      <c r="C1326" s="113" t="s">
        <v>373</v>
      </c>
      <c r="D1326" s="112" t="s">
        <v>215</v>
      </c>
      <c r="E1326" s="111">
        <v>1</v>
      </c>
      <c r="F1326" s="69">
        <v>0</v>
      </c>
      <c r="G1326" s="69">
        <f t="shared" si="102"/>
        <v>0</v>
      </c>
      <c r="H1326" s="69">
        <v>0</v>
      </c>
      <c r="I1326" s="69">
        <f t="shared" si="103"/>
        <v>0</v>
      </c>
      <c r="J1326" s="68">
        <f t="shared" si="104"/>
        <v>0</v>
      </c>
      <c r="K1326" s="55"/>
    </row>
    <row r="1327" spans="1:11" s="48" customFormat="1" ht="15.75" outlineLevel="2" x14ac:dyDescent="0.2">
      <c r="A1327" s="114"/>
      <c r="B1327" s="117"/>
      <c r="C1327" s="113"/>
      <c r="D1327" s="112"/>
      <c r="E1327" s="111"/>
      <c r="F1327" s="69">
        <v>0</v>
      </c>
      <c r="G1327" s="69">
        <f t="shared" si="102"/>
        <v>0</v>
      </c>
      <c r="H1327" s="69">
        <v>0</v>
      </c>
      <c r="I1327" s="69">
        <f t="shared" si="103"/>
        <v>0</v>
      </c>
      <c r="J1327" s="68">
        <f t="shared" si="104"/>
        <v>0</v>
      </c>
      <c r="K1327" s="55"/>
    </row>
    <row r="1328" spans="1:11" s="48" customFormat="1" ht="15.75" outlineLevel="2" x14ac:dyDescent="0.2">
      <c r="A1328" s="114"/>
      <c r="B1328" s="117"/>
      <c r="C1328" s="113" t="s">
        <v>372</v>
      </c>
      <c r="D1328" s="112" t="s">
        <v>305</v>
      </c>
      <c r="E1328" s="111">
        <v>67</v>
      </c>
      <c r="F1328" s="69">
        <v>0</v>
      </c>
      <c r="G1328" s="69">
        <f t="shared" si="102"/>
        <v>0</v>
      </c>
      <c r="H1328" s="69">
        <v>0</v>
      </c>
      <c r="I1328" s="69">
        <f t="shared" si="103"/>
        <v>0</v>
      </c>
      <c r="J1328" s="68">
        <f t="shared" si="104"/>
        <v>0</v>
      </c>
      <c r="K1328" s="55"/>
    </row>
    <row r="1329" spans="1:11" s="48" customFormat="1" ht="15.75" outlineLevel="2" x14ac:dyDescent="0.2">
      <c r="A1329" s="114"/>
      <c r="B1329" s="117"/>
      <c r="C1329" s="113" t="s">
        <v>371</v>
      </c>
      <c r="D1329" s="112" t="s">
        <v>305</v>
      </c>
      <c r="E1329" s="111">
        <v>24</v>
      </c>
      <c r="F1329" s="69">
        <v>0</v>
      </c>
      <c r="G1329" s="69">
        <f t="shared" si="102"/>
        <v>0</v>
      </c>
      <c r="H1329" s="69">
        <v>0</v>
      </c>
      <c r="I1329" s="69">
        <f t="shared" si="103"/>
        <v>0</v>
      </c>
      <c r="J1329" s="68">
        <f t="shared" si="104"/>
        <v>0</v>
      </c>
      <c r="K1329" s="55"/>
    </row>
    <row r="1330" spans="1:11" s="48" customFormat="1" ht="15.75" outlineLevel="2" x14ac:dyDescent="0.2">
      <c r="A1330" s="114"/>
      <c r="B1330" s="117"/>
      <c r="C1330" s="113" t="s">
        <v>370</v>
      </c>
      <c r="D1330" s="112" t="s">
        <v>305</v>
      </c>
      <c r="E1330" s="111">
        <v>25</v>
      </c>
      <c r="F1330" s="69">
        <v>0</v>
      </c>
      <c r="G1330" s="69">
        <f t="shared" si="102"/>
        <v>0</v>
      </c>
      <c r="H1330" s="69">
        <v>0</v>
      </c>
      <c r="I1330" s="69">
        <f t="shared" si="103"/>
        <v>0</v>
      </c>
      <c r="J1330" s="68">
        <f t="shared" si="104"/>
        <v>0</v>
      </c>
      <c r="K1330" s="55"/>
    </row>
    <row r="1331" spans="1:11" s="48" customFormat="1" ht="15.75" outlineLevel="2" x14ac:dyDescent="0.2">
      <c r="A1331" s="114"/>
      <c r="B1331" s="117"/>
      <c r="C1331" s="113" t="s">
        <v>369</v>
      </c>
      <c r="D1331" s="112" t="s">
        <v>305</v>
      </c>
      <c r="E1331" s="111">
        <v>17</v>
      </c>
      <c r="F1331" s="69">
        <v>0</v>
      </c>
      <c r="G1331" s="69">
        <f t="shared" si="102"/>
        <v>0</v>
      </c>
      <c r="H1331" s="69">
        <v>0</v>
      </c>
      <c r="I1331" s="69">
        <f t="shared" si="103"/>
        <v>0</v>
      </c>
      <c r="J1331" s="68">
        <f t="shared" si="104"/>
        <v>0</v>
      </c>
      <c r="K1331" s="55"/>
    </row>
    <row r="1332" spans="1:11" s="48" customFormat="1" ht="15.75" outlineLevel="2" x14ac:dyDescent="0.2">
      <c r="A1332" s="114"/>
      <c r="B1332" s="117"/>
      <c r="C1332" s="113" t="s">
        <v>368</v>
      </c>
      <c r="D1332" s="112" t="s">
        <v>305</v>
      </c>
      <c r="E1332" s="111">
        <v>133</v>
      </c>
      <c r="F1332" s="69">
        <v>0</v>
      </c>
      <c r="G1332" s="69">
        <f t="shared" si="102"/>
        <v>0</v>
      </c>
      <c r="H1332" s="69">
        <v>0</v>
      </c>
      <c r="I1332" s="69">
        <f t="shared" si="103"/>
        <v>0</v>
      </c>
      <c r="J1332" s="68">
        <f t="shared" si="104"/>
        <v>0</v>
      </c>
      <c r="K1332" s="55"/>
    </row>
    <row r="1333" spans="1:11" s="48" customFormat="1" ht="15.75" outlineLevel="1" x14ac:dyDescent="0.2">
      <c r="A1333" s="103"/>
      <c r="B1333" s="102"/>
      <c r="C1333" s="101" t="s">
        <v>287</v>
      </c>
      <c r="D1333" s="100" t="s">
        <v>215</v>
      </c>
      <c r="E1333" s="99">
        <v>1</v>
      </c>
      <c r="F1333" s="98">
        <v>738840</v>
      </c>
      <c r="G1333" s="98">
        <f t="shared" si="102"/>
        <v>738840</v>
      </c>
      <c r="H1333" s="98">
        <v>0</v>
      </c>
      <c r="I1333" s="98">
        <f t="shared" si="103"/>
        <v>0</v>
      </c>
      <c r="J1333" s="98">
        <f t="shared" si="104"/>
        <v>738840</v>
      </c>
      <c r="K1333" s="55"/>
    </row>
    <row r="1334" spans="1:11" s="48" customFormat="1" ht="15.75" x14ac:dyDescent="0.2">
      <c r="A1334" s="54" t="s">
        <v>367</v>
      </c>
      <c r="B1334" s="71" t="s">
        <v>285</v>
      </c>
      <c r="C1334" s="104" t="s">
        <v>366</v>
      </c>
      <c r="D1334" s="89"/>
      <c r="E1334" s="69"/>
      <c r="F1334" s="69"/>
      <c r="G1334" s="69">
        <f>SUM(G1335:G1372)</f>
        <v>4059849.4719999996</v>
      </c>
      <c r="H1334" s="69"/>
      <c r="I1334" s="69">
        <f>SUM(I1335:I1372)</f>
        <v>11732552.540000001</v>
      </c>
      <c r="J1334" s="68">
        <f>SUM(J1335:J1372)</f>
        <v>15792402.012</v>
      </c>
      <c r="K1334" s="261" t="s">
        <v>204</v>
      </c>
    </row>
    <row r="1335" spans="1:11" s="48" customFormat="1" ht="15.75" outlineLevel="1" x14ac:dyDescent="0.2">
      <c r="A1335" s="54"/>
      <c r="B1335" s="71"/>
      <c r="C1335" s="107" t="s">
        <v>334</v>
      </c>
      <c r="D1335" s="106" t="s">
        <v>190</v>
      </c>
      <c r="E1335" s="57">
        <v>19</v>
      </c>
      <c r="F1335" s="69">
        <v>6288</v>
      </c>
      <c r="G1335" s="69">
        <f t="shared" ref="G1335:G1372" si="105">F1335*E1335</f>
        <v>119472</v>
      </c>
      <c r="H1335" s="69">
        <v>39720</v>
      </c>
      <c r="I1335" s="69">
        <f t="shared" ref="I1335:I1372" si="106">H1335*E1335</f>
        <v>754680</v>
      </c>
      <c r="J1335" s="68">
        <f t="shared" ref="J1335:J1372" si="107">I1335+G1335</f>
        <v>874152</v>
      </c>
      <c r="K1335" s="262"/>
    </row>
    <row r="1336" spans="1:11" s="48" customFormat="1" ht="15.75" outlineLevel="1" x14ac:dyDescent="0.2">
      <c r="A1336" s="54"/>
      <c r="B1336" s="71"/>
      <c r="C1336" s="107" t="s">
        <v>365</v>
      </c>
      <c r="D1336" s="106" t="s">
        <v>190</v>
      </c>
      <c r="E1336" s="57">
        <v>65</v>
      </c>
      <c r="F1336" s="69">
        <v>3144</v>
      </c>
      <c r="G1336" s="69">
        <f t="shared" si="105"/>
        <v>204360</v>
      </c>
      <c r="H1336" s="69">
        <v>11432.2</v>
      </c>
      <c r="I1336" s="69">
        <f t="shared" si="106"/>
        <v>743093</v>
      </c>
      <c r="J1336" s="68">
        <f t="shared" si="107"/>
        <v>947453</v>
      </c>
      <c r="K1336" s="262"/>
    </row>
    <row r="1337" spans="1:11" s="48" customFormat="1" ht="15.75" customHeight="1" outlineLevel="1" x14ac:dyDescent="0.2">
      <c r="A1337" s="54"/>
      <c r="B1337" s="71"/>
      <c r="C1337" s="107" t="s">
        <v>364</v>
      </c>
      <c r="D1337" s="106" t="s">
        <v>190</v>
      </c>
      <c r="E1337" s="57">
        <v>1</v>
      </c>
      <c r="F1337" s="69">
        <v>6288</v>
      </c>
      <c r="G1337" s="69">
        <f t="shared" si="105"/>
        <v>6288</v>
      </c>
      <c r="H1337" s="69">
        <v>48332.700000000004</v>
      </c>
      <c r="I1337" s="69">
        <f t="shared" si="106"/>
        <v>48332.700000000004</v>
      </c>
      <c r="J1337" s="68">
        <f t="shared" si="107"/>
        <v>54620.700000000004</v>
      </c>
      <c r="K1337" s="262"/>
    </row>
    <row r="1338" spans="1:11" s="48" customFormat="1" ht="15.75" customHeight="1" outlineLevel="1" x14ac:dyDescent="0.2">
      <c r="A1338" s="54"/>
      <c r="B1338" s="71"/>
      <c r="C1338" s="107" t="s">
        <v>363</v>
      </c>
      <c r="D1338" s="106" t="s">
        <v>190</v>
      </c>
      <c r="E1338" s="57">
        <v>1</v>
      </c>
      <c r="F1338" s="69">
        <v>6288</v>
      </c>
      <c r="G1338" s="69">
        <f t="shared" si="105"/>
        <v>6288</v>
      </c>
      <c r="H1338" s="69">
        <v>51976.6</v>
      </c>
      <c r="I1338" s="69">
        <f t="shared" si="106"/>
        <v>51976.6</v>
      </c>
      <c r="J1338" s="68">
        <f t="shared" si="107"/>
        <v>58264.6</v>
      </c>
      <c r="K1338" s="262"/>
    </row>
    <row r="1339" spans="1:11" s="48" customFormat="1" ht="15.75" customHeight="1" outlineLevel="1" x14ac:dyDescent="0.2">
      <c r="A1339" s="54"/>
      <c r="B1339" s="71"/>
      <c r="C1339" s="107" t="s">
        <v>363</v>
      </c>
      <c r="D1339" s="106" t="s">
        <v>190</v>
      </c>
      <c r="E1339" s="57">
        <v>1</v>
      </c>
      <c r="F1339" s="69">
        <v>6288</v>
      </c>
      <c r="G1339" s="69">
        <f t="shared" si="105"/>
        <v>6288</v>
      </c>
      <c r="H1339" s="69">
        <v>51976.6</v>
      </c>
      <c r="I1339" s="69">
        <f t="shared" si="106"/>
        <v>51976.6</v>
      </c>
      <c r="J1339" s="68">
        <f t="shared" si="107"/>
        <v>58264.6</v>
      </c>
      <c r="K1339" s="262"/>
    </row>
    <row r="1340" spans="1:11" s="48" customFormat="1" ht="15.75" outlineLevel="1" x14ac:dyDescent="0.2">
      <c r="A1340" s="54"/>
      <c r="B1340" s="71"/>
      <c r="C1340" s="107" t="s">
        <v>362</v>
      </c>
      <c r="D1340" s="106" t="s">
        <v>190</v>
      </c>
      <c r="E1340" s="57">
        <v>2</v>
      </c>
      <c r="F1340" s="69">
        <v>6288</v>
      </c>
      <c r="G1340" s="69">
        <f t="shared" si="105"/>
        <v>12576</v>
      </c>
      <c r="H1340" s="69">
        <v>76653.2</v>
      </c>
      <c r="I1340" s="69">
        <f t="shared" si="106"/>
        <v>153306.4</v>
      </c>
      <c r="J1340" s="68">
        <f t="shared" si="107"/>
        <v>165882.4</v>
      </c>
      <c r="K1340" s="263"/>
    </row>
    <row r="1341" spans="1:11" s="48" customFormat="1" ht="15.75" outlineLevel="1" x14ac:dyDescent="0.2">
      <c r="A1341" s="54"/>
      <c r="B1341" s="71"/>
      <c r="C1341" s="107" t="s">
        <v>361</v>
      </c>
      <c r="D1341" s="106" t="s">
        <v>190</v>
      </c>
      <c r="E1341" s="57">
        <v>1</v>
      </c>
      <c r="F1341" s="69">
        <v>6288</v>
      </c>
      <c r="G1341" s="69">
        <f t="shared" si="105"/>
        <v>6288</v>
      </c>
      <c r="H1341" s="69">
        <v>73866</v>
      </c>
      <c r="I1341" s="69">
        <f t="shared" si="106"/>
        <v>73866</v>
      </c>
      <c r="J1341" s="68">
        <f t="shared" si="107"/>
        <v>80154</v>
      </c>
      <c r="K1341" s="55" t="s">
        <v>283</v>
      </c>
    </row>
    <row r="1342" spans="1:11" s="48" customFormat="1" ht="15.75" outlineLevel="1" x14ac:dyDescent="0.2">
      <c r="A1342" s="54"/>
      <c r="B1342" s="71"/>
      <c r="C1342" s="107" t="s">
        <v>360</v>
      </c>
      <c r="D1342" s="106" t="s">
        <v>190</v>
      </c>
      <c r="E1342" s="57">
        <v>1</v>
      </c>
      <c r="F1342" s="69">
        <v>6288</v>
      </c>
      <c r="G1342" s="69">
        <f t="shared" si="105"/>
        <v>6288</v>
      </c>
      <c r="H1342" s="69">
        <v>55684.200000000004</v>
      </c>
      <c r="I1342" s="69">
        <f t="shared" si="106"/>
        <v>55684.200000000004</v>
      </c>
      <c r="J1342" s="68">
        <f t="shared" si="107"/>
        <v>61972.200000000004</v>
      </c>
      <c r="K1342" s="55" t="s">
        <v>283</v>
      </c>
    </row>
    <row r="1343" spans="1:11" s="48" customFormat="1" ht="15.75" outlineLevel="1" x14ac:dyDescent="0.2">
      <c r="A1343" s="54"/>
      <c r="B1343" s="71"/>
      <c r="C1343" s="107" t="s">
        <v>359</v>
      </c>
      <c r="D1343" s="106" t="s">
        <v>190</v>
      </c>
      <c r="E1343" s="57">
        <v>32</v>
      </c>
      <c r="F1343" s="69">
        <v>2615</v>
      </c>
      <c r="G1343" s="69">
        <f t="shared" si="105"/>
        <v>83680</v>
      </c>
      <c r="H1343" s="69">
        <v>5902</v>
      </c>
      <c r="I1343" s="69">
        <f t="shared" si="106"/>
        <v>188864</v>
      </c>
      <c r="J1343" s="68">
        <f t="shared" si="107"/>
        <v>272544</v>
      </c>
      <c r="K1343" s="55" t="s">
        <v>283</v>
      </c>
    </row>
    <row r="1344" spans="1:11" s="48" customFormat="1" ht="15.75" outlineLevel="1" x14ac:dyDescent="0.2">
      <c r="A1344" s="54"/>
      <c r="B1344" s="71"/>
      <c r="C1344" s="107" t="s">
        <v>358</v>
      </c>
      <c r="D1344" s="106" t="s">
        <v>179</v>
      </c>
      <c r="E1344" s="57">
        <v>100</v>
      </c>
      <c r="F1344" s="69">
        <v>354</v>
      </c>
      <c r="G1344" s="69">
        <f t="shared" si="105"/>
        <v>35400</v>
      </c>
      <c r="H1344" s="69">
        <v>9430.2000000000007</v>
      </c>
      <c r="I1344" s="69">
        <f t="shared" si="106"/>
        <v>943020.00000000012</v>
      </c>
      <c r="J1344" s="68">
        <f t="shared" si="107"/>
        <v>978420.00000000012</v>
      </c>
      <c r="K1344" s="55" t="s">
        <v>283</v>
      </c>
    </row>
    <row r="1345" spans="1:11" s="48" customFormat="1" ht="15.75" outlineLevel="1" x14ac:dyDescent="0.2">
      <c r="A1345" s="54"/>
      <c r="B1345" s="71"/>
      <c r="C1345" s="107" t="s">
        <v>357</v>
      </c>
      <c r="D1345" s="106" t="s">
        <v>179</v>
      </c>
      <c r="E1345" s="57">
        <v>610</v>
      </c>
      <c r="F1345" s="69">
        <v>244</v>
      </c>
      <c r="G1345" s="69">
        <f t="shared" si="105"/>
        <v>148840</v>
      </c>
      <c r="H1345" s="69">
        <v>3762.2000000000003</v>
      </c>
      <c r="I1345" s="69">
        <f t="shared" si="106"/>
        <v>2294942</v>
      </c>
      <c r="J1345" s="68">
        <f t="shared" si="107"/>
        <v>2443782</v>
      </c>
      <c r="K1345" s="55" t="s">
        <v>283</v>
      </c>
    </row>
    <row r="1346" spans="1:11" s="48" customFormat="1" ht="15.75" outlineLevel="1" x14ac:dyDescent="0.2">
      <c r="A1346" s="54"/>
      <c r="B1346" s="71"/>
      <c r="C1346" s="107" t="s">
        <v>356</v>
      </c>
      <c r="D1346" s="106" t="s">
        <v>179</v>
      </c>
      <c r="E1346" s="57">
        <v>260</v>
      </c>
      <c r="F1346" s="69">
        <v>186.02</v>
      </c>
      <c r="G1346" s="69">
        <f t="shared" si="105"/>
        <v>48365.200000000004</v>
      </c>
      <c r="H1346" s="69">
        <v>1500</v>
      </c>
      <c r="I1346" s="69">
        <f t="shared" si="106"/>
        <v>390000</v>
      </c>
      <c r="J1346" s="68">
        <f t="shared" si="107"/>
        <v>438365.2</v>
      </c>
      <c r="K1346" s="55" t="s">
        <v>283</v>
      </c>
    </row>
    <row r="1347" spans="1:11" s="48" customFormat="1" ht="15.75" outlineLevel="1" x14ac:dyDescent="0.2">
      <c r="A1347" s="54"/>
      <c r="B1347" s="71"/>
      <c r="C1347" s="107" t="s">
        <v>355</v>
      </c>
      <c r="D1347" s="106" t="s">
        <v>179</v>
      </c>
      <c r="E1347" s="57">
        <v>1610</v>
      </c>
      <c r="F1347" s="69">
        <v>182</v>
      </c>
      <c r="G1347" s="69">
        <f t="shared" si="105"/>
        <v>293020</v>
      </c>
      <c r="H1347" s="69">
        <v>1086</v>
      </c>
      <c r="I1347" s="69">
        <f t="shared" si="106"/>
        <v>1748460</v>
      </c>
      <c r="J1347" s="68">
        <f t="shared" si="107"/>
        <v>2041480</v>
      </c>
      <c r="K1347" s="55" t="s">
        <v>283</v>
      </c>
    </row>
    <row r="1348" spans="1:11" s="48" customFormat="1" ht="15.75" outlineLevel="1" x14ac:dyDescent="0.2">
      <c r="A1348" s="54"/>
      <c r="B1348" s="71"/>
      <c r="C1348" s="107" t="s">
        <v>354</v>
      </c>
      <c r="D1348" s="106" t="s">
        <v>179</v>
      </c>
      <c r="E1348" s="57">
        <v>40</v>
      </c>
      <c r="F1348" s="69">
        <v>182</v>
      </c>
      <c r="G1348" s="69">
        <f t="shared" si="105"/>
        <v>7280</v>
      </c>
      <c r="H1348" s="69">
        <v>611</v>
      </c>
      <c r="I1348" s="69">
        <f t="shared" si="106"/>
        <v>24440</v>
      </c>
      <c r="J1348" s="68">
        <f t="shared" si="107"/>
        <v>31720</v>
      </c>
      <c r="K1348" s="55" t="s">
        <v>283</v>
      </c>
    </row>
    <row r="1349" spans="1:11" s="48" customFormat="1" ht="15.75" outlineLevel="1" x14ac:dyDescent="0.2">
      <c r="A1349" s="54"/>
      <c r="B1349" s="71"/>
      <c r="C1349" s="107" t="s">
        <v>353</v>
      </c>
      <c r="D1349" s="106" t="s">
        <v>179</v>
      </c>
      <c r="E1349" s="57">
        <v>760</v>
      </c>
      <c r="F1349" s="69">
        <v>182</v>
      </c>
      <c r="G1349" s="69">
        <f t="shared" si="105"/>
        <v>138320</v>
      </c>
      <c r="H1349" s="69">
        <v>496.6</v>
      </c>
      <c r="I1349" s="69">
        <f t="shared" si="106"/>
        <v>377416</v>
      </c>
      <c r="J1349" s="68">
        <f t="shared" si="107"/>
        <v>515736</v>
      </c>
      <c r="K1349" s="55" t="s">
        <v>283</v>
      </c>
    </row>
    <row r="1350" spans="1:11" s="48" customFormat="1" ht="15.75" outlineLevel="1" x14ac:dyDescent="0.2">
      <c r="A1350" s="54"/>
      <c r="B1350" s="71"/>
      <c r="C1350" s="107" t="s">
        <v>352</v>
      </c>
      <c r="D1350" s="106" t="s">
        <v>179</v>
      </c>
      <c r="E1350" s="57">
        <v>210</v>
      </c>
      <c r="F1350" s="69">
        <v>182</v>
      </c>
      <c r="G1350" s="69">
        <f t="shared" si="105"/>
        <v>38220</v>
      </c>
      <c r="H1350" s="69">
        <v>322.40000000000003</v>
      </c>
      <c r="I1350" s="69">
        <f t="shared" si="106"/>
        <v>67704</v>
      </c>
      <c r="J1350" s="68">
        <f t="shared" si="107"/>
        <v>105924</v>
      </c>
      <c r="K1350" s="55" t="s">
        <v>283</v>
      </c>
    </row>
    <row r="1351" spans="1:11" s="48" customFormat="1" ht="15.75" outlineLevel="1" x14ac:dyDescent="0.2">
      <c r="A1351" s="54"/>
      <c r="B1351" s="71"/>
      <c r="C1351" s="107" t="s">
        <v>351</v>
      </c>
      <c r="D1351" s="106" t="s">
        <v>179</v>
      </c>
      <c r="E1351" s="57">
        <v>1320</v>
      </c>
      <c r="F1351" s="69">
        <v>182</v>
      </c>
      <c r="G1351" s="69">
        <f t="shared" si="105"/>
        <v>240240</v>
      </c>
      <c r="H1351" s="69">
        <v>184.6</v>
      </c>
      <c r="I1351" s="69">
        <f t="shared" si="106"/>
        <v>243672</v>
      </c>
      <c r="J1351" s="68">
        <f t="shared" si="107"/>
        <v>483912</v>
      </c>
      <c r="K1351" s="55" t="s">
        <v>283</v>
      </c>
    </row>
    <row r="1352" spans="1:11" s="48" customFormat="1" ht="15.75" outlineLevel="1" x14ac:dyDescent="0.2">
      <c r="A1352" s="54"/>
      <c r="B1352" s="71"/>
      <c r="C1352" s="107" t="s">
        <v>350</v>
      </c>
      <c r="D1352" s="106" t="s">
        <v>190</v>
      </c>
      <c r="E1352" s="57">
        <v>20</v>
      </c>
      <c r="F1352" s="69">
        <v>262</v>
      </c>
      <c r="G1352" s="69">
        <f t="shared" si="105"/>
        <v>5240</v>
      </c>
      <c r="H1352" s="69">
        <v>200.20000000000002</v>
      </c>
      <c r="I1352" s="69">
        <f t="shared" si="106"/>
        <v>4004.0000000000005</v>
      </c>
      <c r="J1352" s="68">
        <f t="shared" si="107"/>
        <v>9244</v>
      </c>
      <c r="K1352" s="55" t="s">
        <v>283</v>
      </c>
    </row>
    <row r="1353" spans="1:11" s="48" customFormat="1" ht="15.75" outlineLevel="1" x14ac:dyDescent="0.2">
      <c r="A1353" s="54"/>
      <c r="B1353" s="71"/>
      <c r="C1353" s="107" t="s">
        <v>350</v>
      </c>
      <c r="D1353" s="106" t="s">
        <v>190</v>
      </c>
      <c r="E1353" s="57">
        <v>250</v>
      </c>
      <c r="F1353" s="69">
        <v>262</v>
      </c>
      <c r="G1353" s="69">
        <f t="shared" si="105"/>
        <v>65500</v>
      </c>
      <c r="H1353" s="69">
        <v>80.600000000000009</v>
      </c>
      <c r="I1353" s="69">
        <f t="shared" si="106"/>
        <v>20150.000000000004</v>
      </c>
      <c r="J1353" s="68">
        <f t="shared" si="107"/>
        <v>85650</v>
      </c>
      <c r="K1353" s="55" t="s">
        <v>283</v>
      </c>
    </row>
    <row r="1354" spans="1:11" s="48" customFormat="1" ht="15.75" outlineLevel="1" x14ac:dyDescent="0.2">
      <c r="A1354" s="54"/>
      <c r="B1354" s="71"/>
      <c r="C1354" s="107" t="s">
        <v>349</v>
      </c>
      <c r="D1354" s="106" t="s">
        <v>190</v>
      </c>
      <c r="E1354" s="57">
        <v>32</v>
      </c>
      <c r="F1354" s="69">
        <v>131</v>
      </c>
      <c r="G1354" s="69">
        <f t="shared" si="105"/>
        <v>4192</v>
      </c>
      <c r="H1354" s="69">
        <v>3434.6</v>
      </c>
      <c r="I1354" s="69">
        <f t="shared" si="106"/>
        <v>109907.2</v>
      </c>
      <c r="J1354" s="68">
        <f t="shared" si="107"/>
        <v>114099.2</v>
      </c>
      <c r="K1354" s="55" t="s">
        <v>283</v>
      </c>
    </row>
    <row r="1355" spans="1:11" s="48" customFormat="1" ht="15.75" outlineLevel="1" x14ac:dyDescent="0.2">
      <c r="A1355" s="54"/>
      <c r="B1355" s="71"/>
      <c r="C1355" s="107" t="s">
        <v>348</v>
      </c>
      <c r="D1355" s="106" t="s">
        <v>179</v>
      </c>
      <c r="E1355" s="57">
        <v>636</v>
      </c>
      <c r="F1355" s="69">
        <v>838.40000000000009</v>
      </c>
      <c r="G1355" s="69">
        <f t="shared" si="105"/>
        <v>533222.40000000002</v>
      </c>
      <c r="H1355" s="69">
        <v>1759</v>
      </c>
      <c r="I1355" s="69">
        <f t="shared" si="106"/>
        <v>1118724</v>
      </c>
      <c r="J1355" s="68">
        <f t="shared" si="107"/>
        <v>1651946.4</v>
      </c>
      <c r="K1355" s="55" t="s">
        <v>283</v>
      </c>
    </row>
    <row r="1356" spans="1:11" s="48" customFormat="1" ht="15.75" outlineLevel="1" x14ac:dyDescent="0.2">
      <c r="A1356" s="54"/>
      <c r="B1356" s="71"/>
      <c r="C1356" s="107" t="s">
        <v>347</v>
      </c>
      <c r="D1356" s="106" t="s">
        <v>190</v>
      </c>
      <c r="E1356" s="57">
        <v>20</v>
      </c>
      <c r="F1356" s="69">
        <v>1965</v>
      </c>
      <c r="G1356" s="69">
        <f t="shared" si="105"/>
        <v>39300</v>
      </c>
      <c r="H1356" s="69">
        <v>20594.600000000002</v>
      </c>
      <c r="I1356" s="69">
        <f t="shared" si="106"/>
        <v>411892.00000000006</v>
      </c>
      <c r="J1356" s="68">
        <f t="shared" si="107"/>
        <v>451192.00000000006</v>
      </c>
      <c r="K1356" s="55" t="s">
        <v>283</v>
      </c>
    </row>
    <row r="1357" spans="1:11" s="48" customFormat="1" ht="25.5" outlineLevel="1" x14ac:dyDescent="0.2">
      <c r="A1357" s="54"/>
      <c r="B1357" s="71"/>
      <c r="C1357" s="107" t="s">
        <v>332</v>
      </c>
      <c r="D1357" s="106" t="s">
        <v>179</v>
      </c>
      <c r="E1357" s="57">
        <v>860</v>
      </c>
      <c r="F1357" s="69">
        <v>246</v>
      </c>
      <c r="G1357" s="69">
        <f t="shared" si="105"/>
        <v>211560</v>
      </c>
      <c r="H1357" s="69">
        <v>101</v>
      </c>
      <c r="I1357" s="69">
        <f t="shared" si="106"/>
        <v>86860</v>
      </c>
      <c r="J1357" s="68">
        <f t="shared" si="107"/>
        <v>298420</v>
      </c>
      <c r="K1357" s="55" t="s">
        <v>283</v>
      </c>
    </row>
    <row r="1358" spans="1:11" s="48" customFormat="1" ht="15.75" outlineLevel="1" x14ac:dyDescent="0.2">
      <c r="A1358" s="54"/>
      <c r="B1358" s="71"/>
      <c r="C1358" s="107" t="s">
        <v>346</v>
      </c>
      <c r="D1358" s="106" t="s">
        <v>190</v>
      </c>
      <c r="E1358" s="57">
        <v>64</v>
      </c>
      <c r="F1358" s="69">
        <v>131</v>
      </c>
      <c r="G1358" s="69">
        <f t="shared" si="105"/>
        <v>8384</v>
      </c>
      <c r="H1358" s="69">
        <v>408.2</v>
      </c>
      <c r="I1358" s="69">
        <f t="shared" si="106"/>
        <v>26124.799999999999</v>
      </c>
      <c r="J1358" s="68">
        <f t="shared" si="107"/>
        <v>34508.800000000003</v>
      </c>
      <c r="K1358" s="55" t="s">
        <v>283</v>
      </c>
    </row>
    <row r="1359" spans="1:11" s="48" customFormat="1" ht="15.75" outlineLevel="1" x14ac:dyDescent="0.2">
      <c r="A1359" s="54"/>
      <c r="B1359" s="71"/>
      <c r="C1359" s="107" t="s">
        <v>329</v>
      </c>
      <c r="D1359" s="106" t="s">
        <v>179</v>
      </c>
      <c r="E1359" s="57">
        <v>400</v>
      </c>
      <c r="F1359" s="69">
        <v>65.5</v>
      </c>
      <c r="G1359" s="69">
        <f t="shared" si="105"/>
        <v>26200</v>
      </c>
      <c r="H1359" s="69">
        <v>166.71200000000002</v>
      </c>
      <c r="I1359" s="69">
        <f t="shared" si="106"/>
        <v>66684.800000000003</v>
      </c>
      <c r="J1359" s="68">
        <f t="shared" si="107"/>
        <v>92884.800000000003</v>
      </c>
      <c r="K1359" s="55" t="s">
        <v>283</v>
      </c>
    </row>
    <row r="1360" spans="1:11" s="48" customFormat="1" ht="15.75" outlineLevel="1" x14ac:dyDescent="0.2">
      <c r="A1360" s="54"/>
      <c r="B1360" s="71"/>
      <c r="C1360" s="107" t="s">
        <v>328</v>
      </c>
      <c r="D1360" s="106" t="s">
        <v>190</v>
      </c>
      <c r="E1360" s="57">
        <v>1240</v>
      </c>
      <c r="F1360" s="69">
        <v>32.75</v>
      </c>
      <c r="G1360" s="69">
        <f t="shared" si="105"/>
        <v>40610</v>
      </c>
      <c r="H1360" s="69">
        <v>36.816000000000003</v>
      </c>
      <c r="I1360" s="69">
        <f t="shared" si="106"/>
        <v>45651.840000000004</v>
      </c>
      <c r="J1360" s="68">
        <f t="shared" si="107"/>
        <v>86261.84</v>
      </c>
      <c r="K1360" s="55" t="s">
        <v>283</v>
      </c>
    </row>
    <row r="1361" spans="1:11" s="48" customFormat="1" ht="15.75" outlineLevel="1" x14ac:dyDescent="0.2">
      <c r="A1361" s="54"/>
      <c r="B1361" s="71"/>
      <c r="C1361" s="107" t="s">
        <v>330</v>
      </c>
      <c r="D1361" s="106" t="s">
        <v>190</v>
      </c>
      <c r="E1361" s="57">
        <v>120</v>
      </c>
      <c r="F1361" s="69">
        <v>262</v>
      </c>
      <c r="G1361" s="69">
        <f t="shared" si="105"/>
        <v>31440</v>
      </c>
      <c r="H1361" s="69">
        <v>681.2</v>
      </c>
      <c r="I1361" s="69">
        <f t="shared" si="106"/>
        <v>81744</v>
      </c>
      <c r="J1361" s="68">
        <f t="shared" si="107"/>
        <v>113184</v>
      </c>
      <c r="K1361" s="55" t="s">
        <v>283</v>
      </c>
    </row>
    <row r="1362" spans="1:11" s="48" customFormat="1" ht="25.5" outlineLevel="1" x14ac:dyDescent="0.2">
      <c r="A1362" s="54"/>
      <c r="B1362" s="71"/>
      <c r="C1362" s="107" t="s">
        <v>345</v>
      </c>
      <c r="D1362" s="106" t="s">
        <v>179</v>
      </c>
      <c r="E1362" s="57">
        <v>10</v>
      </c>
      <c r="F1362" s="69">
        <v>65.5</v>
      </c>
      <c r="G1362" s="69">
        <f t="shared" si="105"/>
        <v>655</v>
      </c>
      <c r="H1362" s="69">
        <v>348.40000000000003</v>
      </c>
      <c r="I1362" s="69">
        <f t="shared" si="106"/>
        <v>3484.0000000000005</v>
      </c>
      <c r="J1362" s="68">
        <f t="shared" si="107"/>
        <v>4139</v>
      </c>
      <c r="K1362" s="55" t="s">
        <v>283</v>
      </c>
    </row>
    <row r="1363" spans="1:11" s="48" customFormat="1" ht="15.75" outlineLevel="1" x14ac:dyDescent="0.2">
      <c r="A1363" s="54"/>
      <c r="B1363" s="71"/>
      <c r="C1363" s="107" t="s">
        <v>344</v>
      </c>
      <c r="D1363" s="106" t="s">
        <v>179</v>
      </c>
      <c r="E1363" s="57">
        <v>1500</v>
      </c>
      <c r="F1363" s="69">
        <v>458.5</v>
      </c>
      <c r="G1363" s="69">
        <f t="shared" si="105"/>
        <v>687750</v>
      </c>
      <c r="H1363" s="69">
        <v>369.2</v>
      </c>
      <c r="I1363" s="69">
        <f t="shared" si="106"/>
        <v>553800</v>
      </c>
      <c r="J1363" s="68">
        <f t="shared" si="107"/>
        <v>1241550</v>
      </c>
      <c r="K1363" s="55" t="s">
        <v>283</v>
      </c>
    </row>
    <row r="1364" spans="1:11" s="48" customFormat="1" ht="15.75" outlineLevel="1" x14ac:dyDescent="0.2">
      <c r="A1364" s="54"/>
      <c r="B1364" s="71"/>
      <c r="C1364" s="107" t="s">
        <v>343</v>
      </c>
      <c r="D1364" s="106" t="s">
        <v>179</v>
      </c>
      <c r="E1364" s="57">
        <v>105</v>
      </c>
      <c r="F1364" s="69">
        <v>458.5</v>
      </c>
      <c r="G1364" s="69">
        <f t="shared" si="105"/>
        <v>48142.5</v>
      </c>
      <c r="H1364" s="69">
        <v>254.8</v>
      </c>
      <c r="I1364" s="69">
        <f t="shared" si="106"/>
        <v>26754</v>
      </c>
      <c r="J1364" s="68">
        <f t="shared" si="107"/>
        <v>74896.5</v>
      </c>
      <c r="K1364" s="55" t="s">
        <v>283</v>
      </c>
    </row>
    <row r="1365" spans="1:11" s="48" customFormat="1" ht="15.75" outlineLevel="1" x14ac:dyDescent="0.2">
      <c r="A1365" s="54"/>
      <c r="B1365" s="71"/>
      <c r="C1365" s="107" t="s">
        <v>342</v>
      </c>
      <c r="D1365" s="106" t="s">
        <v>179</v>
      </c>
      <c r="E1365" s="57">
        <v>40</v>
      </c>
      <c r="F1365" s="69">
        <v>1283.8</v>
      </c>
      <c r="G1365" s="69">
        <f t="shared" si="105"/>
        <v>51352</v>
      </c>
      <c r="H1365" s="69">
        <v>2241.2000000000003</v>
      </c>
      <c r="I1365" s="69">
        <f t="shared" si="106"/>
        <v>89648.000000000015</v>
      </c>
      <c r="J1365" s="68">
        <f t="shared" si="107"/>
        <v>141000</v>
      </c>
      <c r="K1365" s="55" t="s">
        <v>283</v>
      </c>
    </row>
    <row r="1366" spans="1:11" s="48" customFormat="1" ht="15.75" outlineLevel="1" x14ac:dyDescent="0.2">
      <c r="A1366" s="54"/>
      <c r="B1366" s="71"/>
      <c r="C1366" s="107" t="s">
        <v>341</v>
      </c>
      <c r="D1366" s="106" t="s">
        <v>179</v>
      </c>
      <c r="E1366" s="57">
        <v>780</v>
      </c>
      <c r="F1366" s="69">
        <v>1048</v>
      </c>
      <c r="G1366" s="69">
        <f t="shared" si="105"/>
        <v>817440</v>
      </c>
      <c r="H1366" s="69">
        <v>1084.2</v>
      </c>
      <c r="I1366" s="69">
        <f t="shared" si="106"/>
        <v>845676</v>
      </c>
      <c r="J1366" s="68">
        <f t="shared" si="107"/>
        <v>1663116</v>
      </c>
      <c r="K1366" s="55" t="s">
        <v>283</v>
      </c>
    </row>
    <row r="1367" spans="1:11" s="48" customFormat="1" ht="15.75" outlineLevel="1" x14ac:dyDescent="0.2">
      <c r="A1367" s="54"/>
      <c r="B1367" s="71"/>
      <c r="C1367" s="107" t="s">
        <v>340</v>
      </c>
      <c r="D1367" s="106" t="s">
        <v>185</v>
      </c>
      <c r="E1367" s="57">
        <v>2.7</v>
      </c>
      <c r="F1367" s="69">
        <v>1249.74</v>
      </c>
      <c r="G1367" s="69">
        <f t="shared" si="105"/>
        <v>3374.2980000000002</v>
      </c>
      <c r="H1367" s="69">
        <v>0</v>
      </c>
      <c r="I1367" s="69">
        <f t="shared" si="106"/>
        <v>0</v>
      </c>
      <c r="J1367" s="68">
        <f t="shared" si="107"/>
        <v>3374.2980000000002</v>
      </c>
      <c r="K1367" s="55" t="s">
        <v>283</v>
      </c>
    </row>
    <row r="1368" spans="1:11" s="48" customFormat="1" ht="15.75" outlineLevel="1" x14ac:dyDescent="0.2">
      <c r="A1368" s="54"/>
      <c r="B1368" s="71"/>
      <c r="C1368" s="107" t="s">
        <v>339</v>
      </c>
      <c r="D1368" s="116" t="s">
        <v>185</v>
      </c>
      <c r="E1368" s="115">
        <v>1.2</v>
      </c>
      <c r="F1368" s="69">
        <v>1522.22</v>
      </c>
      <c r="G1368" s="69">
        <f t="shared" si="105"/>
        <v>1826.664</v>
      </c>
      <c r="H1368" s="69">
        <v>1092</v>
      </c>
      <c r="I1368" s="69">
        <f t="shared" si="106"/>
        <v>1310.3999999999999</v>
      </c>
      <c r="J1368" s="68">
        <f t="shared" si="107"/>
        <v>3137.0639999999999</v>
      </c>
      <c r="K1368" s="55" t="s">
        <v>283</v>
      </c>
    </row>
    <row r="1369" spans="1:11" s="48" customFormat="1" ht="15.75" outlineLevel="1" x14ac:dyDescent="0.2">
      <c r="A1369" s="54"/>
      <c r="B1369" s="71"/>
      <c r="C1369" s="107" t="s">
        <v>338</v>
      </c>
      <c r="D1369" s="106" t="s">
        <v>185</v>
      </c>
      <c r="E1369" s="57">
        <v>1.5</v>
      </c>
      <c r="F1369" s="69">
        <v>1249.74</v>
      </c>
      <c r="G1369" s="69">
        <f t="shared" si="105"/>
        <v>1874.6100000000001</v>
      </c>
      <c r="H1369" s="69">
        <v>0</v>
      </c>
      <c r="I1369" s="69">
        <f t="shared" si="106"/>
        <v>0</v>
      </c>
      <c r="J1369" s="68">
        <f t="shared" si="107"/>
        <v>1874.6100000000001</v>
      </c>
      <c r="K1369" s="55" t="s">
        <v>283</v>
      </c>
    </row>
    <row r="1370" spans="1:11" s="48" customFormat="1" ht="15.75" outlineLevel="1" x14ac:dyDescent="0.2">
      <c r="A1370" s="54"/>
      <c r="B1370" s="71"/>
      <c r="C1370" s="107" t="s">
        <v>337</v>
      </c>
      <c r="D1370" s="106" t="s">
        <v>185</v>
      </c>
      <c r="E1370" s="57">
        <v>1.2</v>
      </c>
      <c r="F1370" s="69">
        <v>3144</v>
      </c>
      <c r="G1370" s="69">
        <f t="shared" si="105"/>
        <v>3772.7999999999997</v>
      </c>
      <c r="H1370" s="69">
        <v>0</v>
      </c>
      <c r="I1370" s="69">
        <f t="shared" si="106"/>
        <v>0</v>
      </c>
      <c r="J1370" s="68">
        <f t="shared" si="107"/>
        <v>3772.7999999999997</v>
      </c>
      <c r="K1370" s="55" t="s">
        <v>283</v>
      </c>
    </row>
    <row r="1371" spans="1:11" s="48" customFormat="1" ht="15.75" outlineLevel="1" x14ac:dyDescent="0.2">
      <c r="A1371" s="54"/>
      <c r="B1371" s="71"/>
      <c r="C1371" s="107" t="s">
        <v>273</v>
      </c>
      <c r="D1371" s="106" t="s">
        <v>215</v>
      </c>
      <c r="E1371" s="57">
        <v>1</v>
      </c>
      <c r="F1371" s="69">
        <v>0</v>
      </c>
      <c r="G1371" s="69">
        <f t="shared" si="105"/>
        <v>0</v>
      </c>
      <c r="H1371" s="69">
        <v>28704</v>
      </c>
      <c r="I1371" s="69">
        <f t="shared" si="106"/>
        <v>28704</v>
      </c>
      <c r="J1371" s="68">
        <f t="shared" si="107"/>
        <v>28704</v>
      </c>
      <c r="K1371" s="55" t="s">
        <v>283</v>
      </c>
    </row>
    <row r="1372" spans="1:11" s="48" customFormat="1" ht="15.75" outlineLevel="1" x14ac:dyDescent="0.2">
      <c r="A1372" s="54"/>
      <c r="B1372" s="71"/>
      <c r="C1372" s="107" t="s">
        <v>272</v>
      </c>
      <c r="D1372" s="106" t="s">
        <v>215</v>
      </c>
      <c r="E1372" s="57">
        <v>1</v>
      </c>
      <c r="F1372" s="69">
        <v>76800</v>
      </c>
      <c r="G1372" s="69">
        <f t="shared" si="105"/>
        <v>76800</v>
      </c>
      <c r="H1372" s="69">
        <v>0</v>
      </c>
      <c r="I1372" s="69">
        <f t="shared" si="106"/>
        <v>0</v>
      </c>
      <c r="J1372" s="68">
        <f t="shared" si="107"/>
        <v>76800</v>
      </c>
      <c r="K1372" s="55" t="s">
        <v>283</v>
      </c>
    </row>
    <row r="1373" spans="1:11" s="48" customFormat="1" ht="15.75" hidden="1" x14ac:dyDescent="0.2">
      <c r="A1373" s="54" t="s">
        <v>336</v>
      </c>
      <c r="B1373" s="71" t="s">
        <v>285</v>
      </c>
      <c r="C1373" s="70" t="s">
        <v>335</v>
      </c>
      <c r="D1373" s="89"/>
      <c r="E1373" s="69"/>
      <c r="F1373" s="69"/>
      <c r="G1373" s="69">
        <f>SUM(G1374:G1391)</f>
        <v>557498.30000000005</v>
      </c>
      <c r="H1373" s="69"/>
      <c r="I1373" s="69">
        <f>SUM(I1374:I1391)</f>
        <v>1249440.52</v>
      </c>
      <c r="J1373" s="68">
        <f>SUM(J1374:J1391)</f>
        <v>1806938.82</v>
      </c>
      <c r="K1373" s="55" t="s">
        <v>283</v>
      </c>
    </row>
    <row r="1374" spans="1:11" s="48" customFormat="1" ht="15.75" outlineLevel="1" x14ac:dyDescent="0.2">
      <c r="A1374" s="54"/>
      <c r="B1374" s="71"/>
      <c r="C1374" s="107" t="s">
        <v>334</v>
      </c>
      <c r="D1374" s="106" t="s">
        <v>190</v>
      </c>
      <c r="E1374" s="57">
        <v>1</v>
      </c>
      <c r="F1374" s="69">
        <v>5502</v>
      </c>
      <c r="G1374" s="69">
        <f t="shared" ref="G1374:G1391" si="108">F1374*E1374</f>
        <v>5502</v>
      </c>
      <c r="H1374" s="69">
        <v>87964</v>
      </c>
      <c r="I1374" s="69">
        <f t="shared" ref="I1374:I1391" si="109">H1374*E1374</f>
        <v>87964</v>
      </c>
      <c r="J1374" s="68">
        <f t="shared" ref="J1374:J1391" si="110">I1374+G1374</f>
        <v>93466</v>
      </c>
      <c r="K1374" s="55"/>
    </row>
    <row r="1375" spans="1:11" s="48" customFormat="1" ht="15.75" outlineLevel="1" x14ac:dyDescent="0.2">
      <c r="A1375" s="54"/>
      <c r="B1375" s="71"/>
      <c r="C1375" s="107" t="s">
        <v>334</v>
      </c>
      <c r="D1375" s="106" t="s">
        <v>179</v>
      </c>
      <c r="E1375" s="57">
        <v>70</v>
      </c>
      <c r="F1375" s="69">
        <v>314.40000000000003</v>
      </c>
      <c r="G1375" s="69">
        <f t="shared" si="108"/>
        <v>22008.000000000004</v>
      </c>
      <c r="H1375" s="69">
        <v>2857.4</v>
      </c>
      <c r="I1375" s="69">
        <f t="shared" si="109"/>
        <v>200018</v>
      </c>
      <c r="J1375" s="68">
        <f t="shared" si="110"/>
        <v>222026</v>
      </c>
      <c r="K1375" s="55"/>
    </row>
    <row r="1376" spans="1:11" s="48" customFormat="1" ht="15.75" outlineLevel="1" x14ac:dyDescent="0.2">
      <c r="A1376" s="54"/>
      <c r="B1376" s="71"/>
      <c r="C1376" s="107" t="s">
        <v>281</v>
      </c>
      <c r="D1376" s="106" t="s">
        <v>179</v>
      </c>
      <c r="E1376" s="57">
        <v>15</v>
      </c>
      <c r="F1376" s="69">
        <v>162.44</v>
      </c>
      <c r="G1376" s="69">
        <f t="shared" si="108"/>
        <v>2436.6</v>
      </c>
      <c r="H1376" s="69">
        <v>496.6</v>
      </c>
      <c r="I1376" s="69">
        <f t="shared" si="109"/>
        <v>7449</v>
      </c>
      <c r="J1376" s="68">
        <f t="shared" si="110"/>
        <v>9885.6</v>
      </c>
      <c r="K1376" s="55"/>
    </row>
    <row r="1377" spans="1:11" s="48" customFormat="1" ht="15.75" outlineLevel="1" x14ac:dyDescent="0.2">
      <c r="A1377" s="54"/>
      <c r="B1377" s="71"/>
      <c r="C1377" s="107" t="s">
        <v>281</v>
      </c>
      <c r="D1377" s="106" t="s">
        <v>179</v>
      </c>
      <c r="E1377" s="57">
        <v>350</v>
      </c>
      <c r="F1377" s="69">
        <v>162.44</v>
      </c>
      <c r="G1377" s="69">
        <f t="shared" si="108"/>
        <v>56854</v>
      </c>
      <c r="H1377" s="69">
        <v>434.2</v>
      </c>
      <c r="I1377" s="69">
        <f t="shared" si="109"/>
        <v>151970</v>
      </c>
      <c r="J1377" s="68">
        <f t="shared" si="110"/>
        <v>208824</v>
      </c>
      <c r="K1377" s="55"/>
    </row>
    <row r="1378" spans="1:11" s="48" customFormat="1" ht="15.75" outlineLevel="1" x14ac:dyDescent="0.2">
      <c r="A1378" s="54"/>
      <c r="B1378" s="71"/>
      <c r="C1378" s="107" t="s">
        <v>281</v>
      </c>
      <c r="D1378" s="106" t="s">
        <v>179</v>
      </c>
      <c r="E1378" s="57">
        <v>210</v>
      </c>
      <c r="F1378" s="69">
        <v>162.44</v>
      </c>
      <c r="G1378" s="69">
        <f t="shared" si="108"/>
        <v>34112.400000000001</v>
      </c>
      <c r="H1378" s="69">
        <v>184.6</v>
      </c>
      <c r="I1378" s="69">
        <f t="shared" si="109"/>
        <v>38766</v>
      </c>
      <c r="J1378" s="68">
        <f t="shared" si="110"/>
        <v>72878.399999999994</v>
      </c>
      <c r="K1378" s="55"/>
    </row>
    <row r="1379" spans="1:11" s="48" customFormat="1" ht="15.75" outlineLevel="1" x14ac:dyDescent="0.2">
      <c r="A1379" s="54"/>
      <c r="B1379" s="71"/>
      <c r="C1379" s="107" t="s">
        <v>281</v>
      </c>
      <c r="D1379" s="106" t="s">
        <v>179</v>
      </c>
      <c r="E1379" s="57">
        <v>270</v>
      </c>
      <c r="F1379" s="69">
        <v>162.44</v>
      </c>
      <c r="G1379" s="69">
        <f t="shared" si="108"/>
        <v>43858.8</v>
      </c>
      <c r="H1379" s="69">
        <v>166.92000000000002</v>
      </c>
      <c r="I1379" s="69">
        <f t="shared" si="109"/>
        <v>45068.4</v>
      </c>
      <c r="J1379" s="68">
        <f t="shared" si="110"/>
        <v>88927.200000000012</v>
      </c>
      <c r="K1379" s="55"/>
    </row>
    <row r="1380" spans="1:11" s="48" customFormat="1" ht="15.75" outlineLevel="1" x14ac:dyDescent="0.2">
      <c r="A1380" s="54"/>
      <c r="B1380" s="71"/>
      <c r="C1380" s="107" t="s">
        <v>333</v>
      </c>
      <c r="D1380" s="106" t="s">
        <v>280</v>
      </c>
      <c r="E1380" s="57">
        <v>300</v>
      </c>
      <c r="F1380" s="69">
        <v>838.40000000000009</v>
      </c>
      <c r="G1380" s="69">
        <f t="shared" si="108"/>
        <v>251520.00000000003</v>
      </c>
      <c r="H1380" s="69">
        <v>1759</v>
      </c>
      <c r="I1380" s="69">
        <f t="shared" si="109"/>
        <v>527700</v>
      </c>
      <c r="J1380" s="68">
        <f t="shared" si="110"/>
        <v>779220</v>
      </c>
      <c r="K1380" s="55"/>
    </row>
    <row r="1381" spans="1:11" s="48" customFormat="1" ht="25.5" outlineLevel="1" x14ac:dyDescent="0.2">
      <c r="A1381" s="54"/>
      <c r="B1381" s="71"/>
      <c r="C1381" s="107" t="s">
        <v>332</v>
      </c>
      <c r="D1381" s="106" t="s">
        <v>190</v>
      </c>
      <c r="E1381" s="57">
        <v>110</v>
      </c>
      <c r="F1381" s="69">
        <v>262</v>
      </c>
      <c r="G1381" s="69">
        <f t="shared" si="108"/>
        <v>28820</v>
      </c>
      <c r="H1381" s="69">
        <v>681.2</v>
      </c>
      <c r="I1381" s="69">
        <f t="shared" si="109"/>
        <v>74932</v>
      </c>
      <c r="J1381" s="68">
        <f t="shared" si="110"/>
        <v>103752</v>
      </c>
      <c r="K1381" s="55"/>
    </row>
    <row r="1382" spans="1:11" s="48" customFormat="1" ht="15.75" outlineLevel="1" x14ac:dyDescent="0.2">
      <c r="A1382" s="54"/>
      <c r="B1382" s="71"/>
      <c r="C1382" s="107" t="s">
        <v>331</v>
      </c>
      <c r="D1382" s="106" t="s">
        <v>280</v>
      </c>
      <c r="E1382" s="57">
        <v>30</v>
      </c>
      <c r="F1382" s="69">
        <v>52.400000000000006</v>
      </c>
      <c r="G1382" s="69">
        <f t="shared" si="108"/>
        <v>1572.0000000000002</v>
      </c>
      <c r="H1382" s="69">
        <v>130</v>
      </c>
      <c r="I1382" s="69">
        <f t="shared" si="109"/>
        <v>3900</v>
      </c>
      <c r="J1382" s="68">
        <f t="shared" si="110"/>
        <v>5472</v>
      </c>
      <c r="K1382" s="55"/>
    </row>
    <row r="1383" spans="1:11" s="48" customFormat="1" ht="15.75" outlineLevel="1" x14ac:dyDescent="0.2">
      <c r="A1383" s="54"/>
      <c r="B1383" s="71"/>
      <c r="C1383" s="107" t="s">
        <v>330</v>
      </c>
      <c r="D1383" s="116" t="s">
        <v>280</v>
      </c>
      <c r="E1383" s="115">
        <v>320</v>
      </c>
      <c r="F1383" s="69">
        <v>45.85</v>
      </c>
      <c r="G1383" s="69">
        <f t="shared" si="108"/>
        <v>14672</v>
      </c>
      <c r="H1383" s="69">
        <v>58.5</v>
      </c>
      <c r="I1383" s="69">
        <f t="shared" si="109"/>
        <v>18720</v>
      </c>
      <c r="J1383" s="68">
        <f t="shared" si="110"/>
        <v>33392</v>
      </c>
      <c r="K1383" s="55"/>
    </row>
    <row r="1384" spans="1:11" s="48" customFormat="1" ht="15.75" outlineLevel="1" x14ac:dyDescent="0.2">
      <c r="A1384" s="54"/>
      <c r="B1384" s="71"/>
      <c r="C1384" s="107"/>
      <c r="D1384" s="116" t="s">
        <v>179</v>
      </c>
      <c r="E1384" s="115">
        <v>100</v>
      </c>
      <c r="F1384" s="69">
        <v>65.5</v>
      </c>
      <c r="G1384" s="69">
        <f t="shared" si="108"/>
        <v>6550</v>
      </c>
      <c r="H1384" s="69">
        <v>166.71200000000002</v>
      </c>
      <c r="I1384" s="69">
        <f t="shared" si="109"/>
        <v>16671.2</v>
      </c>
      <c r="J1384" s="68">
        <f t="shared" si="110"/>
        <v>23221.200000000001</v>
      </c>
      <c r="K1384" s="55"/>
    </row>
    <row r="1385" spans="1:11" s="48" customFormat="1" ht="15.75" outlineLevel="1" x14ac:dyDescent="0.2">
      <c r="A1385" s="54"/>
      <c r="B1385" s="71"/>
      <c r="C1385" s="107"/>
      <c r="D1385" s="116" t="s">
        <v>190</v>
      </c>
      <c r="E1385" s="115">
        <v>30</v>
      </c>
      <c r="F1385" s="69">
        <v>32.75</v>
      </c>
      <c r="G1385" s="69">
        <f t="shared" si="108"/>
        <v>982.5</v>
      </c>
      <c r="H1385" s="69">
        <v>43.42</v>
      </c>
      <c r="I1385" s="69">
        <f t="shared" si="109"/>
        <v>1302.6000000000001</v>
      </c>
      <c r="J1385" s="68">
        <f t="shared" si="110"/>
        <v>2285.1000000000004</v>
      </c>
      <c r="K1385" s="55"/>
    </row>
    <row r="1386" spans="1:11" s="48" customFormat="1" ht="15.75" outlineLevel="1" x14ac:dyDescent="0.2">
      <c r="A1386" s="54"/>
      <c r="B1386" s="71"/>
      <c r="C1386" s="107"/>
      <c r="D1386" s="116" t="s">
        <v>190</v>
      </c>
      <c r="E1386" s="115">
        <v>420</v>
      </c>
      <c r="F1386" s="69">
        <v>32.75</v>
      </c>
      <c r="G1386" s="69">
        <f t="shared" si="108"/>
        <v>13755</v>
      </c>
      <c r="H1386" s="69">
        <v>36.816000000000003</v>
      </c>
      <c r="I1386" s="69">
        <f t="shared" si="109"/>
        <v>15462.720000000001</v>
      </c>
      <c r="J1386" s="68">
        <f t="shared" si="110"/>
        <v>29217.72</v>
      </c>
      <c r="K1386" s="55"/>
    </row>
    <row r="1387" spans="1:11" s="48" customFormat="1" ht="15.75" outlineLevel="1" x14ac:dyDescent="0.2">
      <c r="A1387" s="54"/>
      <c r="B1387" s="71"/>
      <c r="C1387" s="107" t="s">
        <v>329</v>
      </c>
      <c r="D1387" s="106" t="s">
        <v>190</v>
      </c>
      <c r="E1387" s="57">
        <v>1</v>
      </c>
      <c r="F1387" s="69">
        <v>1965</v>
      </c>
      <c r="G1387" s="69">
        <f t="shared" si="108"/>
        <v>1965</v>
      </c>
      <c r="H1387" s="69">
        <v>20594.600000000002</v>
      </c>
      <c r="I1387" s="69">
        <f t="shared" si="109"/>
        <v>20594.600000000002</v>
      </c>
      <c r="J1387" s="68">
        <f t="shared" si="110"/>
        <v>22559.600000000002</v>
      </c>
      <c r="K1387" s="55"/>
    </row>
    <row r="1388" spans="1:11" s="48" customFormat="1" ht="15.75" outlineLevel="1" x14ac:dyDescent="0.2">
      <c r="A1388" s="54"/>
      <c r="B1388" s="71"/>
      <c r="C1388" s="107" t="s">
        <v>328</v>
      </c>
      <c r="D1388" s="106" t="s">
        <v>190</v>
      </c>
      <c r="E1388" s="57">
        <v>15</v>
      </c>
      <c r="F1388" s="69">
        <v>262</v>
      </c>
      <c r="G1388" s="69">
        <f t="shared" si="108"/>
        <v>3930</v>
      </c>
      <c r="H1388" s="69">
        <v>109.2</v>
      </c>
      <c r="I1388" s="69">
        <f t="shared" si="109"/>
        <v>1638</v>
      </c>
      <c r="J1388" s="68">
        <f t="shared" si="110"/>
        <v>5568</v>
      </c>
      <c r="K1388" s="55"/>
    </row>
    <row r="1389" spans="1:11" s="48" customFormat="1" ht="15.75" outlineLevel="1" x14ac:dyDescent="0.2">
      <c r="A1389" s="54"/>
      <c r="B1389" s="71"/>
      <c r="C1389" s="107" t="s">
        <v>327</v>
      </c>
      <c r="D1389" s="106" t="s">
        <v>179</v>
      </c>
      <c r="E1389" s="57">
        <v>20</v>
      </c>
      <c r="F1389" s="69">
        <v>1048</v>
      </c>
      <c r="G1389" s="69">
        <f t="shared" si="108"/>
        <v>20960</v>
      </c>
      <c r="H1389" s="69">
        <v>1084.2</v>
      </c>
      <c r="I1389" s="69">
        <f t="shared" si="109"/>
        <v>21684</v>
      </c>
      <c r="J1389" s="68">
        <f t="shared" si="110"/>
        <v>42644</v>
      </c>
      <c r="K1389" s="55"/>
    </row>
    <row r="1390" spans="1:11" s="48" customFormat="1" ht="15.75" outlineLevel="1" x14ac:dyDescent="0.2">
      <c r="A1390" s="54"/>
      <c r="B1390" s="71"/>
      <c r="C1390" s="107" t="s">
        <v>273</v>
      </c>
      <c r="D1390" s="106" t="s">
        <v>215</v>
      </c>
      <c r="E1390" s="57">
        <v>1</v>
      </c>
      <c r="F1390" s="69">
        <v>0</v>
      </c>
      <c r="G1390" s="69">
        <f t="shared" si="108"/>
        <v>0</v>
      </c>
      <c r="H1390" s="69">
        <v>15600</v>
      </c>
      <c r="I1390" s="69">
        <f t="shared" si="109"/>
        <v>15600</v>
      </c>
      <c r="J1390" s="68">
        <f t="shared" si="110"/>
        <v>15600</v>
      </c>
      <c r="K1390" s="55"/>
    </row>
    <row r="1391" spans="1:11" s="48" customFormat="1" ht="15.75" outlineLevel="1" x14ac:dyDescent="0.2">
      <c r="A1391" s="54"/>
      <c r="B1391" s="71"/>
      <c r="C1391" s="107" t="s">
        <v>272</v>
      </c>
      <c r="D1391" s="106" t="s">
        <v>215</v>
      </c>
      <c r="E1391" s="57">
        <v>1</v>
      </c>
      <c r="F1391" s="69">
        <v>48000</v>
      </c>
      <c r="G1391" s="69">
        <f t="shared" si="108"/>
        <v>48000</v>
      </c>
      <c r="H1391" s="69">
        <v>0</v>
      </c>
      <c r="I1391" s="69">
        <f t="shared" si="109"/>
        <v>0</v>
      </c>
      <c r="J1391" s="68">
        <f t="shared" si="110"/>
        <v>48000</v>
      </c>
      <c r="K1391" s="55"/>
    </row>
    <row r="1392" spans="1:11" s="48" customFormat="1" ht="15.75" hidden="1" x14ac:dyDescent="0.2">
      <c r="A1392" s="54" t="s">
        <v>326</v>
      </c>
      <c r="B1392" s="71" t="s">
        <v>170</v>
      </c>
      <c r="C1392" s="70" t="s">
        <v>325</v>
      </c>
      <c r="D1392" s="89"/>
      <c r="E1392" s="69"/>
      <c r="F1392" s="69"/>
      <c r="G1392" s="69">
        <f>SUM(G1393:G1438)</f>
        <v>5968365.7944</v>
      </c>
      <c r="H1392" s="69"/>
      <c r="I1392" s="69">
        <f>SUM(I1393:I1438)</f>
        <v>11061320.059999999</v>
      </c>
      <c r="J1392" s="68">
        <f>SUM(J1393:J1438)</f>
        <v>17029685.854400001</v>
      </c>
      <c r="K1392" s="55" t="s">
        <v>283</v>
      </c>
    </row>
    <row r="1393" spans="1:11" s="48" customFormat="1" ht="15.75" outlineLevel="1" x14ac:dyDescent="0.2">
      <c r="A1393" s="103">
        <v>46</v>
      </c>
      <c r="B1393" s="71" t="s">
        <v>170</v>
      </c>
      <c r="C1393" s="101" t="s">
        <v>307</v>
      </c>
      <c r="D1393" s="100" t="s">
        <v>215</v>
      </c>
      <c r="E1393" s="99">
        <f>E1404+E1405</f>
        <v>16</v>
      </c>
      <c r="F1393" s="98">
        <v>29532.639999999999</v>
      </c>
      <c r="G1393" s="98">
        <f>F1393*E1393</f>
        <v>472522.23999999999</v>
      </c>
      <c r="H1393" s="98">
        <v>262311.77374999999</v>
      </c>
      <c r="I1393" s="98">
        <f>H1393*E1393</f>
        <v>4196988.38</v>
      </c>
      <c r="J1393" s="98">
        <f>I1393+G1393</f>
        <v>4669510.62</v>
      </c>
      <c r="K1393" s="55" t="s">
        <v>283</v>
      </c>
    </row>
    <row r="1394" spans="1:11" s="48" customFormat="1" ht="15.75" outlineLevel="1" x14ac:dyDescent="0.2">
      <c r="A1394" s="103">
        <v>47</v>
      </c>
      <c r="B1394" s="71" t="s">
        <v>170</v>
      </c>
      <c r="C1394" s="101" t="s">
        <v>306</v>
      </c>
      <c r="D1394" s="100" t="s">
        <v>305</v>
      </c>
      <c r="E1394" s="99">
        <f>SUM(E1426:E1436)</f>
        <v>14210</v>
      </c>
      <c r="F1394" s="98">
        <v>305</v>
      </c>
      <c r="G1394" s="98">
        <f>F1394*E1394</f>
        <v>4334050</v>
      </c>
      <c r="H1394" s="98">
        <v>405</v>
      </c>
      <c r="I1394" s="98">
        <f>H1394*E1394</f>
        <v>5755050</v>
      </c>
      <c r="J1394" s="98">
        <f>I1394+G1394</f>
        <v>10089100</v>
      </c>
      <c r="K1394" s="55" t="s">
        <v>283</v>
      </c>
    </row>
    <row r="1395" spans="1:11" s="48" customFormat="1" ht="15.75" outlineLevel="1" x14ac:dyDescent="0.2">
      <c r="A1395" s="103">
        <v>48</v>
      </c>
      <c r="B1395" s="71" t="s">
        <v>170</v>
      </c>
      <c r="C1395" s="101" t="s">
        <v>324</v>
      </c>
      <c r="D1395" s="100" t="s">
        <v>190</v>
      </c>
      <c r="E1395" s="99">
        <f>E1406+E1407+E1408+E1409</f>
        <v>6</v>
      </c>
      <c r="F1395" s="98">
        <v>55632.259066666666</v>
      </c>
      <c r="G1395" s="98">
        <f>F1395*E1395</f>
        <v>333793.55440000002</v>
      </c>
      <c r="H1395" s="98">
        <v>184880.27999999997</v>
      </c>
      <c r="I1395" s="98">
        <f>H1395*E1395</f>
        <v>1109281.6799999997</v>
      </c>
      <c r="J1395" s="98">
        <f>I1395+G1395</f>
        <v>1443075.2343999997</v>
      </c>
      <c r="K1395" s="55" t="s">
        <v>283</v>
      </c>
    </row>
    <row r="1396" spans="1:11" s="48" customFormat="1" ht="15.75" outlineLevel="2" x14ac:dyDescent="0.2">
      <c r="A1396" s="114"/>
      <c r="B1396" s="71" t="s">
        <v>170</v>
      </c>
      <c r="C1396" s="113" t="s">
        <v>304</v>
      </c>
      <c r="D1396" s="112" t="s">
        <v>190</v>
      </c>
      <c r="E1396" s="111">
        <v>1</v>
      </c>
      <c r="F1396" s="69"/>
      <c r="G1396" s="69"/>
      <c r="H1396" s="69"/>
      <c r="I1396" s="69"/>
      <c r="J1396" s="68"/>
      <c r="K1396" s="55" t="s">
        <v>283</v>
      </c>
    </row>
    <row r="1397" spans="1:11" s="48" customFormat="1" ht="15.75" outlineLevel="2" x14ac:dyDescent="0.2">
      <c r="A1397" s="114"/>
      <c r="B1397" s="71" t="s">
        <v>170</v>
      </c>
      <c r="C1397" s="113" t="s">
        <v>323</v>
      </c>
      <c r="D1397" s="112" t="s">
        <v>190</v>
      </c>
      <c r="E1397" s="111">
        <v>2</v>
      </c>
      <c r="F1397" s="69"/>
      <c r="G1397" s="69"/>
      <c r="H1397" s="69"/>
      <c r="I1397" s="69"/>
      <c r="J1397" s="68"/>
      <c r="K1397" s="55" t="s">
        <v>283</v>
      </c>
    </row>
    <row r="1398" spans="1:11" s="48" customFormat="1" ht="15.75" outlineLevel="2" x14ac:dyDescent="0.2">
      <c r="A1398" s="114"/>
      <c r="B1398" s="71" t="s">
        <v>170</v>
      </c>
      <c r="C1398" s="113" t="s">
        <v>323</v>
      </c>
      <c r="D1398" s="112" t="s">
        <v>190</v>
      </c>
      <c r="E1398" s="111">
        <v>8</v>
      </c>
      <c r="F1398" s="69"/>
      <c r="G1398" s="69"/>
      <c r="H1398" s="69"/>
      <c r="I1398" s="69"/>
      <c r="J1398" s="68"/>
      <c r="K1398" s="55" t="s">
        <v>283</v>
      </c>
    </row>
    <row r="1399" spans="1:11" s="48" customFormat="1" ht="15.75" outlineLevel="2" x14ac:dyDescent="0.2">
      <c r="A1399" s="114"/>
      <c r="B1399" s="71" t="s">
        <v>170</v>
      </c>
      <c r="C1399" s="113" t="s">
        <v>323</v>
      </c>
      <c r="D1399" s="112" t="s">
        <v>190</v>
      </c>
      <c r="E1399" s="111">
        <v>2</v>
      </c>
      <c r="F1399" s="69"/>
      <c r="G1399" s="69"/>
      <c r="H1399" s="69"/>
      <c r="I1399" s="69"/>
      <c r="J1399" s="68"/>
      <c r="K1399" s="55" t="s">
        <v>283</v>
      </c>
    </row>
    <row r="1400" spans="1:11" s="48" customFormat="1" ht="15.75" outlineLevel="2" x14ac:dyDescent="0.2">
      <c r="A1400" s="114"/>
      <c r="B1400" s="71" t="s">
        <v>170</v>
      </c>
      <c r="C1400" s="113" t="s">
        <v>302</v>
      </c>
      <c r="D1400" s="112" t="s">
        <v>190</v>
      </c>
      <c r="E1400" s="111">
        <v>36</v>
      </c>
      <c r="F1400" s="69"/>
      <c r="G1400" s="69"/>
      <c r="H1400" s="69"/>
      <c r="I1400" s="69"/>
      <c r="J1400" s="68"/>
      <c r="K1400" s="55" t="s">
        <v>283</v>
      </c>
    </row>
    <row r="1401" spans="1:11" s="48" customFormat="1" ht="15.75" outlineLevel="2" x14ac:dyDescent="0.2">
      <c r="A1401" s="114"/>
      <c r="B1401" s="71" t="s">
        <v>170</v>
      </c>
      <c r="C1401" s="113" t="s">
        <v>301</v>
      </c>
      <c r="D1401" s="112" t="s">
        <v>179</v>
      </c>
      <c r="E1401" s="111">
        <v>5</v>
      </c>
      <c r="F1401" s="69"/>
      <c r="G1401" s="69"/>
      <c r="H1401" s="69"/>
      <c r="I1401" s="69"/>
      <c r="J1401" s="68"/>
      <c r="K1401" s="55" t="s">
        <v>283</v>
      </c>
    </row>
    <row r="1402" spans="1:11" s="48" customFormat="1" ht="15.75" outlineLevel="2" x14ac:dyDescent="0.2">
      <c r="A1402" s="114"/>
      <c r="B1402" s="71" t="s">
        <v>170</v>
      </c>
      <c r="C1402" s="113" t="s">
        <v>300</v>
      </c>
      <c r="D1402" s="112" t="s">
        <v>190</v>
      </c>
      <c r="E1402" s="111">
        <v>40</v>
      </c>
      <c r="F1402" s="69"/>
      <c r="G1402" s="69"/>
      <c r="H1402" s="69"/>
      <c r="I1402" s="69"/>
      <c r="J1402" s="68"/>
      <c r="K1402" s="55" t="s">
        <v>283</v>
      </c>
    </row>
    <row r="1403" spans="1:11" s="48" customFormat="1" ht="15.75" outlineLevel="2" x14ac:dyDescent="0.2">
      <c r="A1403" s="114"/>
      <c r="B1403" s="71" t="s">
        <v>170</v>
      </c>
      <c r="C1403" s="113" t="s">
        <v>322</v>
      </c>
      <c r="D1403" s="112" t="s">
        <v>190</v>
      </c>
      <c r="E1403" s="111">
        <v>7</v>
      </c>
      <c r="F1403" s="69"/>
      <c r="G1403" s="69"/>
      <c r="H1403" s="69"/>
      <c r="I1403" s="69"/>
      <c r="J1403" s="68"/>
      <c r="K1403" s="55" t="s">
        <v>283</v>
      </c>
    </row>
    <row r="1404" spans="1:11" s="48" customFormat="1" ht="25.5" outlineLevel="2" x14ac:dyDescent="0.2">
      <c r="A1404" s="114"/>
      <c r="B1404" s="71" t="s">
        <v>170</v>
      </c>
      <c r="C1404" s="113" t="s">
        <v>321</v>
      </c>
      <c r="D1404" s="112" t="s">
        <v>215</v>
      </c>
      <c r="E1404" s="111">
        <v>4</v>
      </c>
      <c r="F1404" s="69"/>
      <c r="G1404" s="69"/>
      <c r="H1404" s="69"/>
      <c r="I1404" s="69"/>
      <c r="J1404" s="68"/>
      <c r="K1404" s="55" t="s">
        <v>283</v>
      </c>
    </row>
    <row r="1405" spans="1:11" s="48" customFormat="1" ht="25.5" outlineLevel="2" x14ac:dyDescent="0.2">
      <c r="A1405" s="114"/>
      <c r="B1405" s="71" t="s">
        <v>170</v>
      </c>
      <c r="C1405" s="113" t="s">
        <v>321</v>
      </c>
      <c r="D1405" s="112" t="s">
        <v>215</v>
      </c>
      <c r="E1405" s="111">
        <v>12</v>
      </c>
      <c r="F1405" s="69"/>
      <c r="G1405" s="69"/>
      <c r="H1405" s="69"/>
      <c r="I1405" s="69"/>
      <c r="J1405" s="68"/>
      <c r="K1405" s="55" t="s">
        <v>283</v>
      </c>
    </row>
    <row r="1406" spans="1:11" s="48" customFormat="1" ht="15.75" outlineLevel="2" x14ac:dyDescent="0.2">
      <c r="A1406" s="114"/>
      <c r="B1406" s="71" t="s">
        <v>170</v>
      </c>
      <c r="C1406" s="113" t="s">
        <v>320</v>
      </c>
      <c r="D1406" s="112" t="s">
        <v>190</v>
      </c>
      <c r="E1406" s="111">
        <v>2</v>
      </c>
      <c r="F1406" s="69"/>
      <c r="G1406" s="69"/>
      <c r="H1406" s="69"/>
      <c r="I1406" s="69"/>
      <c r="J1406" s="68"/>
      <c r="K1406" s="55" t="s">
        <v>283</v>
      </c>
    </row>
    <row r="1407" spans="1:11" s="48" customFormat="1" ht="15.75" outlineLevel="2" x14ac:dyDescent="0.2">
      <c r="A1407" s="114"/>
      <c r="B1407" s="71" t="s">
        <v>170</v>
      </c>
      <c r="C1407" s="113" t="s">
        <v>320</v>
      </c>
      <c r="D1407" s="112" t="s">
        <v>190</v>
      </c>
      <c r="E1407" s="111">
        <v>1</v>
      </c>
      <c r="F1407" s="69"/>
      <c r="G1407" s="69"/>
      <c r="H1407" s="69"/>
      <c r="I1407" s="69"/>
      <c r="J1407" s="68"/>
      <c r="K1407" s="55" t="s">
        <v>283</v>
      </c>
    </row>
    <row r="1408" spans="1:11" s="48" customFormat="1" ht="15.75" outlineLevel="2" x14ac:dyDescent="0.2">
      <c r="A1408" s="114"/>
      <c r="B1408" s="71" t="s">
        <v>170</v>
      </c>
      <c r="C1408" s="113" t="s">
        <v>320</v>
      </c>
      <c r="D1408" s="112" t="s">
        <v>190</v>
      </c>
      <c r="E1408" s="111">
        <v>1</v>
      </c>
      <c r="F1408" s="69"/>
      <c r="G1408" s="69"/>
      <c r="H1408" s="69"/>
      <c r="I1408" s="69"/>
      <c r="J1408" s="68"/>
      <c r="K1408" s="55" t="s">
        <v>283</v>
      </c>
    </row>
    <row r="1409" spans="1:11" s="48" customFormat="1" ht="15.75" outlineLevel="2" x14ac:dyDescent="0.2">
      <c r="A1409" s="114"/>
      <c r="B1409" s="71" t="s">
        <v>170</v>
      </c>
      <c r="C1409" s="113" t="s">
        <v>320</v>
      </c>
      <c r="D1409" s="112" t="s">
        <v>190</v>
      </c>
      <c r="E1409" s="111">
        <v>2</v>
      </c>
      <c r="F1409" s="69"/>
      <c r="G1409" s="69"/>
      <c r="H1409" s="69"/>
      <c r="I1409" s="69"/>
      <c r="J1409" s="68"/>
      <c r="K1409" s="55" t="s">
        <v>283</v>
      </c>
    </row>
    <row r="1410" spans="1:11" s="48" customFormat="1" ht="15.75" outlineLevel="2" x14ac:dyDescent="0.2">
      <c r="A1410" s="114"/>
      <c r="B1410" s="71" t="s">
        <v>170</v>
      </c>
      <c r="C1410" s="113" t="s">
        <v>319</v>
      </c>
      <c r="D1410" s="112" t="s">
        <v>190</v>
      </c>
      <c r="E1410" s="111">
        <v>4</v>
      </c>
      <c r="F1410" s="69"/>
      <c r="G1410" s="69"/>
      <c r="H1410" s="69"/>
      <c r="I1410" s="69"/>
      <c r="J1410" s="68"/>
      <c r="K1410" s="55" t="s">
        <v>283</v>
      </c>
    </row>
    <row r="1411" spans="1:11" s="48" customFormat="1" ht="15.75" outlineLevel="2" x14ac:dyDescent="0.2">
      <c r="A1411" s="114"/>
      <c r="B1411" s="71" t="s">
        <v>170</v>
      </c>
      <c r="C1411" s="113" t="s">
        <v>318</v>
      </c>
      <c r="D1411" s="112" t="s">
        <v>190</v>
      </c>
      <c r="E1411" s="111">
        <v>4</v>
      </c>
      <c r="F1411" s="69"/>
      <c r="G1411" s="69"/>
      <c r="H1411" s="69"/>
      <c r="I1411" s="69"/>
      <c r="J1411" s="68"/>
      <c r="K1411" s="55" t="s">
        <v>283</v>
      </c>
    </row>
    <row r="1412" spans="1:11" s="48" customFormat="1" ht="15.75" outlineLevel="2" x14ac:dyDescent="0.2">
      <c r="A1412" s="114"/>
      <c r="B1412" s="71" t="s">
        <v>170</v>
      </c>
      <c r="C1412" s="113" t="s">
        <v>317</v>
      </c>
      <c r="D1412" s="112" t="s">
        <v>190</v>
      </c>
      <c r="E1412" s="111">
        <v>8</v>
      </c>
      <c r="F1412" s="69"/>
      <c r="G1412" s="69"/>
      <c r="H1412" s="69"/>
      <c r="I1412" s="69"/>
      <c r="J1412" s="68"/>
      <c r="K1412" s="55" t="s">
        <v>283</v>
      </c>
    </row>
    <row r="1413" spans="1:11" s="48" customFormat="1" ht="15.75" outlineLevel="2" x14ac:dyDescent="0.2">
      <c r="A1413" s="114"/>
      <c r="B1413" s="71" t="s">
        <v>170</v>
      </c>
      <c r="C1413" s="113" t="s">
        <v>316</v>
      </c>
      <c r="D1413" s="112" t="s">
        <v>190</v>
      </c>
      <c r="E1413" s="111">
        <v>1</v>
      </c>
      <c r="F1413" s="69"/>
      <c r="G1413" s="69"/>
      <c r="H1413" s="69"/>
      <c r="I1413" s="69"/>
      <c r="J1413" s="68"/>
      <c r="K1413" s="55" t="s">
        <v>283</v>
      </c>
    </row>
    <row r="1414" spans="1:11" s="48" customFormat="1" ht="15.75" outlineLevel="2" x14ac:dyDescent="0.2">
      <c r="A1414" s="114"/>
      <c r="B1414" s="71" t="s">
        <v>170</v>
      </c>
      <c r="C1414" s="113" t="s">
        <v>315</v>
      </c>
      <c r="D1414" s="112" t="s">
        <v>190</v>
      </c>
      <c r="E1414" s="111">
        <v>1</v>
      </c>
      <c r="F1414" s="69"/>
      <c r="G1414" s="69"/>
      <c r="H1414" s="69"/>
      <c r="I1414" s="69"/>
      <c r="J1414" s="68"/>
      <c r="K1414" s="55" t="s">
        <v>283</v>
      </c>
    </row>
    <row r="1415" spans="1:11" s="48" customFormat="1" ht="15.75" outlineLevel="2" x14ac:dyDescent="0.2">
      <c r="A1415" s="114"/>
      <c r="B1415" s="71" t="s">
        <v>170</v>
      </c>
      <c r="C1415" s="113" t="s">
        <v>314</v>
      </c>
      <c r="D1415" s="112" t="s">
        <v>190</v>
      </c>
      <c r="E1415" s="111">
        <v>1</v>
      </c>
      <c r="F1415" s="69"/>
      <c r="G1415" s="69"/>
      <c r="H1415" s="69"/>
      <c r="I1415" s="69"/>
      <c r="J1415" s="68"/>
      <c r="K1415" s="55" t="s">
        <v>283</v>
      </c>
    </row>
    <row r="1416" spans="1:11" s="48" customFormat="1" ht="15.75" outlineLevel="2" x14ac:dyDescent="0.2">
      <c r="A1416" s="114"/>
      <c r="B1416" s="71" t="s">
        <v>170</v>
      </c>
      <c r="C1416" s="113" t="s">
        <v>313</v>
      </c>
      <c r="D1416" s="112" t="s">
        <v>190</v>
      </c>
      <c r="E1416" s="111">
        <v>1</v>
      </c>
      <c r="F1416" s="69"/>
      <c r="G1416" s="69"/>
      <c r="H1416" s="69"/>
      <c r="I1416" s="69"/>
      <c r="J1416" s="68"/>
      <c r="K1416" s="55" t="s">
        <v>283</v>
      </c>
    </row>
    <row r="1417" spans="1:11" s="48" customFormat="1" ht="15.75" outlineLevel="2" x14ac:dyDescent="0.2">
      <c r="A1417" s="114"/>
      <c r="B1417" s="71" t="s">
        <v>170</v>
      </c>
      <c r="C1417" s="113" t="s">
        <v>312</v>
      </c>
      <c r="D1417" s="112" t="s">
        <v>190</v>
      </c>
      <c r="E1417" s="111">
        <v>1</v>
      </c>
      <c r="F1417" s="69"/>
      <c r="G1417" s="69"/>
      <c r="H1417" s="69"/>
      <c r="I1417" s="69"/>
      <c r="J1417" s="68"/>
      <c r="K1417" s="55" t="s">
        <v>283</v>
      </c>
    </row>
    <row r="1418" spans="1:11" s="48" customFormat="1" ht="15.75" outlineLevel="2" x14ac:dyDescent="0.2">
      <c r="A1418" s="114"/>
      <c r="B1418" s="71" t="s">
        <v>170</v>
      </c>
      <c r="C1418" s="113" t="s">
        <v>311</v>
      </c>
      <c r="D1418" s="112" t="s">
        <v>190</v>
      </c>
      <c r="E1418" s="111">
        <v>1</v>
      </c>
      <c r="F1418" s="69"/>
      <c r="G1418" s="69"/>
      <c r="H1418" s="69"/>
      <c r="I1418" s="69"/>
      <c r="J1418" s="68"/>
      <c r="K1418" s="55" t="s">
        <v>283</v>
      </c>
    </row>
    <row r="1419" spans="1:11" s="48" customFormat="1" ht="15.75" outlineLevel="2" x14ac:dyDescent="0.2">
      <c r="A1419" s="114"/>
      <c r="B1419" s="71" t="s">
        <v>170</v>
      </c>
      <c r="C1419" s="113" t="s">
        <v>310</v>
      </c>
      <c r="D1419" s="112" t="s">
        <v>190</v>
      </c>
      <c r="E1419" s="111">
        <v>1</v>
      </c>
      <c r="F1419" s="69"/>
      <c r="G1419" s="69"/>
      <c r="H1419" s="69"/>
      <c r="I1419" s="69"/>
      <c r="J1419" s="68"/>
      <c r="K1419" s="55" t="s">
        <v>283</v>
      </c>
    </row>
    <row r="1420" spans="1:11" s="48" customFormat="1" ht="15.75" outlineLevel="2" x14ac:dyDescent="0.2">
      <c r="A1420" s="114"/>
      <c r="B1420" s="71" t="s">
        <v>170</v>
      </c>
      <c r="C1420" s="113" t="s">
        <v>299</v>
      </c>
      <c r="D1420" s="112" t="s">
        <v>179</v>
      </c>
      <c r="E1420" s="111">
        <v>4500</v>
      </c>
      <c r="F1420" s="69"/>
      <c r="G1420" s="69"/>
      <c r="H1420" s="69"/>
      <c r="I1420" s="69"/>
      <c r="J1420" s="68"/>
      <c r="K1420" s="55" t="s">
        <v>283</v>
      </c>
    </row>
    <row r="1421" spans="1:11" s="48" customFormat="1" ht="15.75" outlineLevel="2" x14ac:dyDescent="0.2">
      <c r="A1421" s="114"/>
      <c r="B1421" s="71" t="s">
        <v>170</v>
      </c>
      <c r="C1421" s="113" t="s">
        <v>299</v>
      </c>
      <c r="D1421" s="112" t="s">
        <v>179</v>
      </c>
      <c r="E1421" s="111">
        <v>4400</v>
      </c>
      <c r="F1421" s="69"/>
      <c r="G1421" s="69"/>
      <c r="H1421" s="69"/>
      <c r="I1421" s="69"/>
      <c r="J1421" s="68"/>
      <c r="K1421" s="55" t="s">
        <v>283</v>
      </c>
    </row>
    <row r="1422" spans="1:11" s="48" customFormat="1" ht="15.75" outlineLevel="2" x14ac:dyDescent="0.2">
      <c r="A1422" s="114"/>
      <c r="B1422" s="71" t="s">
        <v>170</v>
      </c>
      <c r="C1422" s="113" t="s">
        <v>299</v>
      </c>
      <c r="D1422" s="112" t="s">
        <v>179</v>
      </c>
      <c r="E1422" s="111">
        <v>4600</v>
      </c>
      <c r="F1422" s="69"/>
      <c r="G1422" s="69"/>
      <c r="H1422" s="69"/>
      <c r="I1422" s="69"/>
      <c r="J1422" s="68"/>
      <c r="K1422" s="55" t="s">
        <v>283</v>
      </c>
    </row>
    <row r="1423" spans="1:11" s="48" customFormat="1" ht="15.75" outlineLevel="2" x14ac:dyDescent="0.2">
      <c r="A1423" s="114"/>
      <c r="B1423" s="71" t="s">
        <v>170</v>
      </c>
      <c r="C1423" s="113" t="s">
        <v>298</v>
      </c>
      <c r="D1423" s="112" t="s">
        <v>179</v>
      </c>
      <c r="E1423" s="111">
        <v>9000</v>
      </c>
      <c r="F1423" s="69"/>
      <c r="G1423" s="69"/>
      <c r="H1423" s="69"/>
      <c r="I1423" s="69"/>
      <c r="J1423" s="68"/>
      <c r="K1423" s="55" t="s">
        <v>283</v>
      </c>
    </row>
    <row r="1424" spans="1:11" s="48" customFormat="1" ht="15.75" outlineLevel="2" x14ac:dyDescent="0.2">
      <c r="A1424" s="114"/>
      <c r="B1424" s="71" t="s">
        <v>170</v>
      </c>
      <c r="C1424" s="113" t="s">
        <v>298</v>
      </c>
      <c r="D1424" s="112" t="s">
        <v>179</v>
      </c>
      <c r="E1424" s="111">
        <v>2200</v>
      </c>
      <c r="F1424" s="69"/>
      <c r="G1424" s="69"/>
      <c r="H1424" s="69"/>
      <c r="I1424" s="69"/>
      <c r="J1424" s="68"/>
      <c r="K1424" s="55" t="s">
        <v>283</v>
      </c>
    </row>
    <row r="1425" spans="1:11" s="48" customFormat="1" ht="15.75" outlineLevel="2" x14ac:dyDescent="0.2">
      <c r="A1425" s="114"/>
      <c r="B1425" s="71" t="s">
        <v>170</v>
      </c>
      <c r="C1425" s="113" t="s">
        <v>298</v>
      </c>
      <c r="D1425" s="112" t="s">
        <v>179</v>
      </c>
      <c r="E1425" s="111">
        <v>2300</v>
      </c>
      <c r="F1425" s="69"/>
      <c r="G1425" s="69"/>
      <c r="H1425" s="69"/>
      <c r="I1425" s="69"/>
      <c r="J1425" s="68"/>
      <c r="K1425" s="55" t="s">
        <v>283</v>
      </c>
    </row>
    <row r="1426" spans="1:11" s="48" customFormat="1" ht="15.75" outlineLevel="2" x14ac:dyDescent="0.2">
      <c r="A1426" s="114"/>
      <c r="B1426" s="71" t="s">
        <v>170</v>
      </c>
      <c r="C1426" s="113" t="s">
        <v>294</v>
      </c>
      <c r="D1426" s="112" t="s">
        <v>179</v>
      </c>
      <c r="E1426" s="111">
        <v>95</v>
      </c>
      <c r="F1426" s="69"/>
      <c r="G1426" s="69"/>
      <c r="H1426" s="69"/>
      <c r="I1426" s="69"/>
      <c r="J1426" s="68"/>
      <c r="K1426" s="55" t="s">
        <v>283</v>
      </c>
    </row>
    <row r="1427" spans="1:11" s="48" customFormat="1" ht="15.75" outlineLevel="2" x14ac:dyDescent="0.2">
      <c r="A1427" s="114"/>
      <c r="B1427" s="71" t="s">
        <v>170</v>
      </c>
      <c r="C1427" s="113" t="s">
        <v>294</v>
      </c>
      <c r="D1427" s="112" t="s">
        <v>179</v>
      </c>
      <c r="E1427" s="111">
        <v>20</v>
      </c>
      <c r="F1427" s="69"/>
      <c r="G1427" s="69"/>
      <c r="H1427" s="69"/>
      <c r="I1427" s="69"/>
      <c r="J1427" s="68"/>
      <c r="K1427" s="55" t="s">
        <v>283</v>
      </c>
    </row>
    <row r="1428" spans="1:11" s="48" customFormat="1" ht="15.75" outlineLevel="2" x14ac:dyDescent="0.2">
      <c r="A1428" s="114"/>
      <c r="B1428" s="71" t="s">
        <v>170</v>
      </c>
      <c r="C1428" s="113" t="s">
        <v>294</v>
      </c>
      <c r="D1428" s="112" t="s">
        <v>179</v>
      </c>
      <c r="E1428" s="111">
        <v>2010</v>
      </c>
      <c r="F1428" s="69"/>
      <c r="G1428" s="69"/>
      <c r="H1428" s="69"/>
      <c r="I1428" s="69"/>
      <c r="J1428" s="68"/>
      <c r="K1428" s="55" t="s">
        <v>283</v>
      </c>
    </row>
    <row r="1429" spans="1:11" s="48" customFormat="1" ht="15.75" outlineLevel="2" x14ac:dyDescent="0.2">
      <c r="A1429" s="114"/>
      <c r="B1429" s="71" t="s">
        <v>170</v>
      </c>
      <c r="C1429" s="113" t="s">
        <v>292</v>
      </c>
      <c r="D1429" s="112" t="s">
        <v>179</v>
      </c>
      <c r="E1429" s="111">
        <v>200</v>
      </c>
      <c r="F1429" s="69"/>
      <c r="G1429" s="69"/>
      <c r="H1429" s="69"/>
      <c r="I1429" s="69"/>
      <c r="J1429" s="68"/>
      <c r="K1429" s="55" t="s">
        <v>283</v>
      </c>
    </row>
    <row r="1430" spans="1:11" s="48" customFormat="1" ht="15.75" outlineLevel="2" x14ac:dyDescent="0.2">
      <c r="A1430" s="114"/>
      <c r="B1430" s="71" t="s">
        <v>170</v>
      </c>
      <c r="C1430" s="113" t="s">
        <v>292</v>
      </c>
      <c r="D1430" s="112" t="s">
        <v>179</v>
      </c>
      <c r="E1430" s="111">
        <v>1930</v>
      </c>
      <c r="F1430" s="69"/>
      <c r="G1430" s="69"/>
      <c r="H1430" s="69"/>
      <c r="I1430" s="69"/>
      <c r="J1430" s="68"/>
      <c r="K1430" s="55" t="s">
        <v>283</v>
      </c>
    </row>
    <row r="1431" spans="1:11" s="48" customFormat="1" ht="15.75" outlineLevel="2" x14ac:dyDescent="0.2">
      <c r="A1431" s="114"/>
      <c r="B1431" s="71" t="s">
        <v>170</v>
      </c>
      <c r="C1431" s="113" t="s">
        <v>292</v>
      </c>
      <c r="D1431" s="112" t="s">
        <v>179</v>
      </c>
      <c r="E1431" s="111">
        <v>280</v>
      </c>
      <c r="F1431" s="69"/>
      <c r="G1431" s="69"/>
      <c r="H1431" s="69"/>
      <c r="I1431" s="69"/>
      <c r="J1431" s="68"/>
      <c r="K1431" s="55" t="s">
        <v>283</v>
      </c>
    </row>
    <row r="1432" spans="1:11" s="48" customFormat="1" ht="15.75" outlineLevel="2" x14ac:dyDescent="0.2">
      <c r="A1432" s="114"/>
      <c r="B1432" s="71" t="s">
        <v>170</v>
      </c>
      <c r="C1432" s="113" t="s">
        <v>292</v>
      </c>
      <c r="D1432" s="112" t="s">
        <v>179</v>
      </c>
      <c r="E1432" s="111">
        <v>4990</v>
      </c>
      <c r="F1432" s="69"/>
      <c r="G1432" s="69"/>
      <c r="H1432" s="69"/>
      <c r="I1432" s="69"/>
      <c r="J1432" s="68"/>
      <c r="K1432" s="55" t="s">
        <v>283</v>
      </c>
    </row>
    <row r="1433" spans="1:11" s="48" customFormat="1" ht="15.75" outlineLevel="2" x14ac:dyDescent="0.2">
      <c r="A1433" s="114"/>
      <c r="B1433" s="71" t="s">
        <v>170</v>
      </c>
      <c r="C1433" s="113" t="s">
        <v>291</v>
      </c>
      <c r="D1433" s="112" t="s">
        <v>179</v>
      </c>
      <c r="E1433" s="111">
        <v>2080</v>
      </c>
      <c r="F1433" s="69"/>
      <c r="G1433" s="69"/>
      <c r="H1433" s="69"/>
      <c r="I1433" s="69"/>
      <c r="J1433" s="68"/>
      <c r="K1433" s="55" t="s">
        <v>283</v>
      </c>
    </row>
    <row r="1434" spans="1:11" s="48" customFormat="1" ht="15.75" outlineLevel="2" x14ac:dyDescent="0.2">
      <c r="A1434" s="114"/>
      <c r="B1434" s="71" t="s">
        <v>170</v>
      </c>
      <c r="C1434" s="113" t="s">
        <v>291</v>
      </c>
      <c r="D1434" s="112" t="s">
        <v>179</v>
      </c>
      <c r="E1434" s="111">
        <v>2405</v>
      </c>
      <c r="F1434" s="69"/>
      <c r="G1434" s="69"/>
      <c r="H1434" s="69"/>
      <c r="I1434" s="69"/>
      <c r="J1434" s="68"/>
      <c r="K1434" s="55" t="s">
        <v>283</v>
      </c>
    </row>
    <row r="1435" spans="1:11" s="48" customFormat="1" ht="15.75" outlineLevel="2" x14ac:dyDescent="0.2">
      <c r="A1435" s="114"/>
      <c r="B1435" s="71" t="s">
        <v>170</v>
      </c>
      <c r="C1435" s="113" t="s">
        <v>290</v>
      </c>
      <c r="D1435" s="112" t="s">
        <v>179</v>
      </c>
      <c r="E1435" s="111">
        <v>100</v>
      </c>
      <c r="F1435" s="69"/>
      <c r="G1435" s="69"/>
      <c r="H1435" s="69"/>
      <c r="I1435" s="69"/>
      <c r="J1435" s="68"/>
      <c r="K1435" s="55" t="s">
        <v>283</v>
      </c>
    </row>
    <row r="1436" spans="1:11" s="48" customFormat="1" ht="15.75" outlineLevel="2" x14ac:dyDescent="0.2">
      <c r="A1436" s="114"/>
      <c r="B1436" s="71" t="s">
        <v>170</v>
      </c>
      <c r="C1436" s="113" t="s">
        <v>289</v>
      </c>
      <c r="D1436" s="112" t="s">
        <v>179</v>
      </c>
      <c r="E1436" s="111">
        <v>100</v>
      </c>
      <c r="F1436" s="69"/>
      <c r="G1436" s="69"/>
      <c r="H1436" s="69"/>
      <c r="I1436" s="69"/>
      <c r="J1436" s="68"/>
      <c r="K1436" s="55" t="s">
        <v>283</v>
      </c>
    </row>
    <row r="1437" spans="1:11" s="48" customFormat="1" ht="15.75" outlineLevel="2" x14ac:dyDescent="0.2">
      <c r="A1437" s="114"/>
      <c r="B1437" s="71" t="s">
        <v>170</v>
      </c>
      <c r="C1437" s="113" t="s">
        <v>288</v>
      </c>
      <c r="D1437" s="112" t="s">
        <v>215</v>
      </c>
      <c r="E1437" s="111">
        <v>1</v>
      </c>
      <c r="F1437" s="69"/>
      <c r="G1437" s="69"/>
      <c r="H1437" s="69"/>
      <c r="I1437" s="69"/>
      <c r="J1437" s="68"/>
      <c r="K1437" s="55" t="s">
        <v>283</v>
      </c>
    </row>
    <row r="1438" spans="1:11" s="48" customFormat="1" ht="15.75" outlineLevel="1" x14ac:dyDescent="0.2">
      <c r="A1438" s="103"/>
      <c r="B1438" s="71" t="s">
        <v>170</v>
      </c>
      <c r="C1438" s="101" t="s">
        <v>287</v>
      </c>
      <c r="D1438" s="100" t="s">
        <v>215</v>
      </c>
      <c r="E1438" s="99">
        <v>1</v>
      </c>
      <c r="F1438" s="98">
        <v>828000</v>
      </c>
      <c r="G1438" s="98">
        <f>F1438*E1438</f>
        <v>828000</v>
      </c>
      <c r="H1438" s="98">
        <v>0</v>
      </c>
      <c r="I1438" s="98">
        <f>H1438*E1438</f>
        <v>0</v>
      </c>
      <c r="J1438" s="98">
        <f>I1438+G1438</f>
        <v>828000</v>
      </c>
      <c r="K1438" s="55" t="s">
        <v>283</v>
      </c>
    </row>
    <row r="1439" spans="1:11" s="48" customFormat="1" ht="15.75" hidden="1" x14ac:dyDescent="0.2">
      <c r="A1439" s="54" t="s">
        <v>309</v>
      </c>
      <c r="B1439" s="71" t="s">
        <v>170</v>
      </c>
      <c r="C1439" s="70" t="s">
        <v>308</v>
      </c>
      <c r="D1439" s="89"/>
      <c r="E1439" s="69"/>
      <c r="F1439" s="69"/>
      <c r="G1439" s="69">
        <f>SUM(G1440:G1461)</f>
        <v>3391491.6189999999</v>
      </c>
      <c r="H1439" s="69"/>
      <c r="I1439" s="69">
        <f>SUM(I1440:I1461)</f>
        <v>4302790.3984000003</v>
      </c>
      <c r="J1439" s="68">
        <f>SUM(J1440:J1461)</f>
        <v>7694282.0173999993</v>
      </c>
      <c r="K1439" s="55" t="s">
        <v>283</v>
      </c>
    </row>
    <row r="1440" spans="1:11" s="48" customFormat="1" ht="15.75" outlineLevel="1" x14ac:dyDescent="0.2">
      <c r="A1440" s="103"/>
      <c r="B1440" s="71"/>
      <c r="C1440" s="101" t="s">
        <v>307</v>
      </c>
      <c r="D1440" s="100" t="s">
        <v>215</v>
      </c>
      <c r="E1440" s="99">
        <v>3</v>
      </c>
      <c r="F1440" s="98">
        <v>44520.961333333333</v>
      </c>
      <c r="G1440" s="98">
        <f>F1440*E1440</f>
        <v>133562.88399999999</v>
      </c>
      <c r="H1440" s="98">
        <v>127629.13279999999</v>
      </c>
      <c r="I1440" s="98">
        <f>H1440*E1440</f>
        <v>382887.39839999995</v>
      </c>
      <c r="J1440" s="98">
        <f>I1440+G1440</f>
        <v>516450.28239999991</v>
      </c>
      <c r="K1440" s="55"/>
    </row>
    <row r="1441" spans="1:11" s="48" customFormat="1" ht="15.75" outlineLevel="1" x14ac:dyDescent="0.2">
      <c r="A1441" s="103"/>
      <c r="B1441" s="71"/>
      <c r="C1441" s="101" t="s">
        <v>306</v>
      </c>
      <c r="D1441" s="100" t="s">
        <v>305</v>
      </c>
      <c r="E1441" s="99">
        <v>8450</v>
      </c>
      <c r="F1441" s="98">
        <v>323.69689171597634</v>
      </c>
      <c r="G1441" s="98">
        <f>F1441*E1441</f>
        <v>2735238.7349999999</v>
      </c>
      <c r="H1441" s="98">
        <v>463.89384615384614</v>
      </c>
      <c r="I1441" s="98">
        <f>H1441*E1441</f>
        <v>3919903</v>
      </c>
      <c r="J1441" s="98">
        <f>I1441+G1441</f>
        <v>6655141.7349999994</v>
      </c>
      <c r="K1441" s="55"/>
    </row>
    <row r="1442" spans="1:11" s="48" customFormat="1" ht="15.75" outlineLevel="2" x14ac:dyDescent="0.2">
      <c r="A1442" s="114"/>
      <c r="B1442" s="71"/>
      <c r="C1442" s="113" t="s">
        <v>304</v>
      </c>
      <c r="D1442" s="112" t="s">
        <v>190</v>
      </c>
      <c r="E1442" s="111">
        <v>1</v>
      </c>
      <c r="F1442" s="69"/>
      <c r="G1442" s="69"/>
      <c r="H1442" s="69"/>
      <c r="I1442" s="69"/>
      <c r="J1442" s="68"/>
      <c r="K1442" s="55"/>
    </row>
    <row r="1443" spans="1:11" s="48" customFormat="1" ht="15.75" outlineLevel="2" x14ac:dyDescent="0.2">
      <c r="A1443" s="114"/>
      <c r="B1443" s="71"/>
      <c r="C1443" s="113" t="s">
        <v>303</v>
      </c>
      <c r="D1443" s="112" t="s">
        <v>190</v>
      </c>
      <c r="E1443" s="111">
        <v>10</v>
      </c>
      <c r="F1443" s="69"/>
      <c r="G1443" s="69"/>
      <c r="H1443" s="69"/>
      <c r="I1443" s="69"/>
      <c r="J1443" s="68"/>
      <c r="K1443" s="55"/>
    </row>
    <row r="1444" spans="1:11" s="48" customFormat="1" ht="15.75" outlineLevel="2" x14ac:dyDescent="0.2">
      <c r="A1444" s="114"/>
      <c r="B1444" s="71"/>
      <c r="C1444" s="113" t="s">
        <v>302</v>
      </c>
      <c r="D1444" s="112" t="s">
        <v>190</v>
      </c>
      <c r="E1444" s="111">
        <v>52</v>
      </c>
      <c r="F1444" s="69"/>
      <c r="G1444" s="69"/>
      <c r="H1444" s="69"/>
      <c r="I1444" s="69"/>
      <c r="J1444" s="68"/>
      <c r="K1444" s="55"/>
    </row>
    <row r="1445" spans="1:11" s="48" customFormat="1" ht="15.75" outlineLevel="2" x14ac:dyDescent="0.2">
      <c r="A1445" s="114"/>
      <c r="B1445" s="71"/>
      <c r="C1445" s="113" t="s">
        <v>301</v>
      </c>
      <c r="D1445" s="112" t="s">
        <v>179</v>
      </c>
      <c r="E1445" s="111">
        <v>3</v>
      </c>
      <c r="F1445" s="69"/>
      <c r="G1445" s="69"/>
      <c r="H1445" s="69"/>
      <c r="I1445" s="69"/>
      <c r="J1445" s="68"/>
      <c r="K1445" s="55"/>
    </row>
    <row r="1446" spans="1:11" s="48" customFormat="1" ht="15.75" outlineLevel="2" x14ac:dyDescent="0.2">
      <c r="A1446" s="114"/>
      <c r="B1446" s="71"/>
      <c r="C1446" s="113" t="s">
        <v>300</v>
      </c>
      <c r="D1446" s="112" t="s">
        <v>190</v>
      </c>
      <c r="E1446" s="111">
        <v>60</v>
      </c>
      <c r="F1446" s="69"/>
      <c r="G1446" s="69"/>
      <c r="H1446" s="69"/>
      <c r="I1446" s="69"/>
      <c r="J1446" s="68"/>
      <c r="K1446" s="55"/>
    </row>
    <row r="1447" spans="1:11" s="48" customFormat="1" ht="15.75" outlineLevel="2" x14ac:dyDescent="0.2">
      <c r="A1447" s="114"/>
      <c r="B1447" s="71"/>
      <c r="C1447" s="113" t="s">
        <v>299</v>
      </c>
      <c r="D1447" s="112" t="s">
        <v>179</v>
      </c>
      <c r="E1447" s="111">
        <v>3505</v>
      </c>
      <c r="F1447" s="69"/>
      <c r="G1447" s="69"/>
      <c r="H1447" s="69"/>
      <c r="I1447" s="69"/>
      <c r="J1447" s="68"/>
      <c r="K1447" s="55"/>
    </row>
    <row r="1448" spans="1:11" s="48" customFormat="1" ht="15.75" outlineLevel="2" x14ac:dyDescent="0.2">
      <c r="A1448" s="114"/>
      <c r="B1448" s="71"/>
      <c r="C1448" s="113" t="s">
        <v>299</v>
      </c>
      <c r="D1448" s="112" t="s">
        <v>179</v>
      </c>
      <c r="E1448" s="111">
        <v>4805</v>
      </c>
      <c r="F1448" s="69"/>
      <c r="G1448" s="69"/>
      <c r="H1448" s="69"/>
      <c r="I1448" s="69"/>
      <c r="J1448" s="68"/>
      <c r="K1448" s="55"/>
    </row>
    <row r="1449" spans="1:11" s="48" customFormat="1" ht="15.75" outlineLevel="2" x14ac:dyDescent="0.2">
      <c r="A1449" s="114"/>
      <c r="B1449" s="71"/>
      <c r="C1449" s="113" t="s">
        <v>298</v>
      </c>
      <c r="D1449" s="112" t="s">
        <v>179</v>
      </c>
      <c r="E1449" s="111">
        <v>7010</v>
      </c>
      <c r="F1449" s="69"/>
      <c r="G1449" s="69"/>
      <c r="H1449" s="69"/>
      <c r="I1449" s="69"/>
      <c r="J1449" s="68"/>
      <c r="K1449" s="55"/>
    </row>
    <row r="1450" spans="1:11" s="48" customFormat="1" ht="15.75" outlineLevel="2" x14ac:dyDescent="0.2">
      <c r="A1450" s="114"/>
      <c r="B1450" s="71"/>
      <c r="C1450" s="113" t="s">
        <v>298</v>
      </c>
      <c r="D1450" s="112" t="s">
        <v>179</v>
      </c>
      <c r="E1450" s="111">
        <v>9610</v>
      </c>
      <c r="F1450" s="69"/>
      <c r="G1450" s="69"/>
      <c r="H1450" s="69"/>
      <c r="I1450" s="69"/>
      <c r="J1450" s="68"/>
      <c r="K1450" s="55"/>
    </row>
    <row r="1451" spans="1:11" s="48" customFormat="1" ht="25.5" outlineLevel="2" x14ac:dyDescent="0.2">
      <c r="A1451" s="114"/>
      <c r="B1451" s="71"/>
      <c r="C1451" s="113" t="s">
        <v>297</v>
      </c>
      <c r="D1451" s="112" t="s">
        <v>190</v>
      </c>
      <c r="E1451" s="111">
        <v>1</v>
      </c>
      <c r="F1451" s="69"/>
      <c r="G1451" s="69"/>
      <c r="H1451" s="69"/>
      <c r="I1451" s="69"/>
      <c r="J1451" s="68"/>
      <c r="K1451" s="55"/>
    </row>
    <row r="1452" spans="1:11" s="48" customFormat="1" ht="25.5" outlineLevel="2" x14ac:dyDescent="0.2">
      <c r="A1452" s="114"/>
      <c r="B1452" s="71"/>
      <c r="C1452" s="113" t="s">
        <v>296</v>
      </c>
      <c r="D1452" s="112" t="s">
        <v>190</v>
      </c>
      <c r="E1452" s="111">
        <v>1</v>
      </c>
      <c r="F1452" s="69"/>
      <c r="G1452" s="69"/>
      <c r="H1452" s="69"/>
      <c r="I1452" s="69"/>
      <c r="J1452" s="68"/>
      <c r="K1452" s="55"/>
    </row>
    <row r="1453" spans="1:11" s="48" customFormat="1" ht="25.5" outlineLevel="2" x14ac:dyDescent="0.2">
      <c r="A1453" s="114"/>
      <c r="B1453" s="71"/>
      <c r="C1453" s="113" t="s">
        <v>295</v>
      </c>
      <c r="D1453" s="112" t="s">
        <v>190</v>
      </c>
      <c r="E1453" s="111">
        <v>1</v>
      </c>
      <c r="F1453" s="69"/>
      <c r="G1453" s="69"/>
      <c r="H1453" s="69"/>
      <c r="I1453" s="69"/>
      <c r="J1453" s="68"/>
      <c r="K1453" s="55"/>
    </row>
    <row r="1454" spans="1:11" s="48" customFormat="1" ht="15.75" outlineLevel="2" x14ac:dyDescent="0.2">
      <c r="A1454" s="114"/>
      <c r="B1454" s="71"/>
      <c r="C1454" s="113" t="s">
        <v>294</v>
      </c>
      <c r="D1454" s="112" t="s">
        <v>179</v>
      </c>
      <c r="E1454" s="111">
        <v>320</v>
      </c>
      <c r="F1454" s="69"/>
      <c r="G1454" s="69"/>
      <c r="H1454" s="69"/>
      <c r="I1454" s="69"/>
      <c r="J1454" s="68"/>
      <c r="K1454" s="55"/>
    </row>
    <row r="1455" spans="1:11" s="48" customFormat="1" ht="15.75" outlineLevel="2" x14ac:dyDescent="0.2">
      <c r="A1455" s="114"/>
      <c r="B1455" s="71"/>
      <c r="C1455" s="113" t="s">
        <v>293</v>
      </c>
      <c r="D1455" s="112" t="s">
        <v>179</v>
      </c>
      <c r="E1455" s="111">
        <v>765</v>
      </c>
      <c r="F1455" s="69"/>
      <c r="G1455" s="69"/>
      <c r="H1455" s="69"/>
      <c r="I1455" s="69"/>
      <c r="J1455" s="68"/>
      <c r="K1455" s="55"/>
    </row>
    <row r="1456" spans="1:11" s="48" customFormat="1" ht="15.75" outlineLevel="2" x14ac:dyDescent="0.2">
      <c r="A1456" s="114"/>
      <c r="B1456" s="71"/>
      <c r="C1456" s="113" t="s">
        <v>292</v>
      </c>
      <c r="D1456" s="112" t="s">
        <v>179</v>
      </c>
      <c r="E1456" s="111">
        <v>3185</v>
      </c>
      <c r="F1456" s="69"/>
      <c r="G1456" s="69"/>
      <c r="H1456" s="69"/>
      <c r="I1456" s="69"/>
      <c r="J1456" s="68"/>
      <c r="K1456" s="55"/>
    </row>
    <row r="1457" spans="1:11" s="48" customFormat="1" ht="15.75" outlineLevel="2" x14ac:dyDescent="0.2">
      <c r="A1457" s="114"/>
      <c r="B1457" s="71"/>
      <c r="C1457" s="113" t="s">
        <v>291</v>
      </c>
      <c r="D1457" s="112" t="s">
        <v>179</v>
      </c>
      <c r="E1457" s="111">
        <v>4040</v>
      </c>
      <c r="F1457" s="69"/>
      <c r="G1457" s="69"/>
      <c r="H1457" s="69"/>
      <c r="I1457" s="69"/>
      <c r="J1457" s="68"/>
      <c r="K1457" s="55"/>
    </row>
    <row r="1458" spans="1:11" s="48" customFormat="1" ht="15.75" outlineLevel="2" x14ac:dyDescent="0.2">
      <c r="A1458" s="114"/>
      <c r="B1458" s="71"/>
      <c r="C1458" s="113" t="s">
        <v>290</v>
      </c>
      <c r="D1458" s="112" t="s">
        <v>179</v>
      </c>
      <c r="E1458" s="111">
        <v>60</v>
      </c>
      <c r="F1458" s="69"/>
      <c r="G1458" s="69"/>
      <c r="H1458" s="69"/>
      <c r="I1458" s="69"/>
      <c r="J1458" s="68"/>
      <c r="K1458" s="55"/>
    </row>
    <row r="1459" spans="1:11" s="48" customFormat="1" ht="15.75" outlineLevel="2" x14ac:dyDescent="0.2">
      <c r="A1459" s="114"/>
      <c r="B1459" s="71"/>
      <c r="C1459" s="113" t="s">
        <v>289</v>
      </c>
      <c r="D1459" s="112" t="s">
        <v>179</v>
      </c>
      <c r="E1459" s="111">
        <v>80</v>
      </c>
      <c r="F1459" s="69"/>
      <c r="G1459" s="69"/>
      <c r="H1459" s="69"/>
      <c r="I1459" s="69"/>
      <c r="J1459" s="68"/>
      <c r="K1459" s="55"/>
    </row>
    <row r="1460" spans="1:11" s="48" customFormat="1" ht="15.75" outlineLevel="2" x14ac:dyDescent="0.2">
      <c r="A1460" s="114"/>
      <c r="B1460" s="71"/>
      <c r="C1460" s="113" t="s">
        <v>288</v>
      </c>
      <c r="D1460" s="112" t="s">
        <v>215</v>
      </c>
      <c r="E1460" s="111">
        <v>1</v>
      </c>
      <c r="F1460" s="69"/>
      <c r="G1460" s="69"/>
      <c r="H1460" s="69"/>
      <c r="I1460" s="69"/>
      <c r="J1460" s="68"/>
      <c r="K1460" s="55"/>
    </row>
    <row r="1461" spans="1:11" s="48" customFormat="1" ht="15.75" outlineLevel="1" x14ac:dyDescent="0.2">
      <c r="A1461" s="103"/>
      <c r="B1461" s="71"/>
      <c r="C1461" s="101" t="s">
        <v>287</v>
      </c>
      <c r="D1461" s="100" t="s">
        <v>215</v>
      </c>
      <c r="E1461" s="99">
        <v>1</v>
      </c>
      <c r="F1461" s="98">
        <v>522690</v>
      </c>
      <c r="G1461" s="98">
        <f>F1461*E1461</f>
        <v>522690</v>
      </c>
      <c r="H1461" s="98">
        <v>0</v>
      </c>
      <c r="I1461" s="98">
        <f>H1461*E1461</f>
        <v>0</v>
      </c>
      <c r="J1461" s="98">
        <f>I1461+G1461</f>
        <v>522690</v>
      </c>
      <c r="K1461" s="55"/>
    </row>
    <row r="1462" spans="1:11" s="48" customFormat="1" ht="15.75" hidden="1" x14ac:dyDescent="0.2">
      <c r="A1462" s="54" t="s">
        <v>286</v>
      </c>
      <c r="B1462" s="71" t="s">
        <v>285</v>
      </c>
      <c r="C1462" s="70" t="s">
        <v>284</v>
      </c>
      <c r="D1462" s="89"/>
      <c r="E1462" s="69"/>
      <c r="F1462" s="69"/>
      <c r="G1462" s="69">
        <f>SUM(G1463:G1473)</f>
        <v>294619</v>
      </c>
      <c r="H1462" s="69"/>
      <c r="I1462" s="69">
        <f>SUM(I1463:I1473)</f>
        <v>708813.29999999981</v>
      </c>
      <c r="J1462" s="68">
        <f>SUM(J1463:J1473)</f>
        <v>1003432.2999999998</v>
      </c>
      <c r="K1462" s="55" t="s">
        <v>283</v>
      </c>
    </row>
    <row r="1463" spans="1:11" s="48" customFormat="1" ht="15.75" outlineLevel="1" x14ac:dyDescent="0.2">
      <c r="A1463" s="105"/>
      <c r="B1463" s="108"/>
      <c r="C1463" s="107" t="s">
        <v>282</v>
      </c>
      <c r="D1463" s="106" t="s">
        <v>190</v>
      </c>
      <c r="E1463" s="57">
        <v>2</v>
      </c>
      <c r="F1463" s="69">
        <v>5502</v>
      </c>
      <c r="G1463" s="69">
        <f t="shared" ref="G1463:G1473" si="111">F1463*E1463</f>
        <v>11004</v>
      </c>
      <c r="H1463" s="69">
        <v>32487</v>
      </c>
      <c r="I1463" s="69">
        <f t="shared" ref="I1463:I1473" si="112">H1463*E1463</f>
        <v>64974</v>
      </c>
      <c r="J1463" s="68">
        <f t="shared" ref="J1463:J1473" si="113">I1463+G1463</f>
        <v>75978</v>
      </c>
      <c r="K1463" s="55"/>
    </row>
    <row r="1464" spans="1:11" s="48" customFormat="1" ht="15.75" outlineLevel="1" x14ac:dyDescent="0.2">
      <c r="A1464" s="105"/>
      <c r="B1464" s="108"/>
      <c r="C1464" s="107" t="s">
        <v>281</v>
      </c>
      <c r="D1464" s="106" t="s">
        <v>280</v>
      </c>
      <c r="E1464" s="57">
        <v>350</v>
      </c>
      <c r="F1464" s="69">
        <v>214.84</v>
      </c>
      <c r="G1464" s="69">
        <f t="shared" si="111"/>
        <v>75194</v>
      </c>
      <c r="H1464" s="69">
        <v>184.6</v>
      </c>
      <c r="I1464" s="69">
        <f t="shared" si="112"/>
        <v>64610</v>
      </c>
      <c r="J1464" s="68">
        <f t="shared" si="113"/>
        <v>139804</v>
      </c>
      <c r="K1464" s="55"/>
    </row>
    <row r="1465" spans="1:11" s="48" customFormat="1" ht="25.5" outlineLevel="1" x14ac:dyDescent="0.2">
      <c r="A1465" s="105"/>
      <c r="B1465" s="108"/>
      <c r="C1465" s="107" t="s">
        <v>279</v>
      </c>
      <c r="D1465" s="106" t="s">
        <v>190</v>
      </c>
      <c r="E1465" s="57">
        <v>23</v>
      </c>
      <c r="F1465" s="69">
        <v>4585</v>
      </c>
      <c r="G1465" s="69">
        <f t="shared" si="111"/>
        <v>105455</v>
      </c>
      <c r="H1465" s="69">
        <v>21362.9</v>
      </c>
      <c r="I1465" s="69">
        <f t="shared" si="112"/>
        <v>491346.7</v>
      </c>
      <c r="J1465" s="68">
        <f t="shared" si="113"/>
        <v>596801.69999999995</v>
      </c>
      <c r="K1465" s="55"/>
    </row>
    <row r="1466" spans="1:11" s="48" customFormat="1" ht="15.75" outlineLevel="1" x14ac:dyDescent="0.2">
      <c r="A1466" s="105"/>
      <c r="B1466" s="108"/>
      <c r="C1466" s="107" t="s">
        <v>278</v>
      </c>
      <c r="D1466" s="106" t="s">
        <v>179</v>
      </c>
      <c r="E1466" s="57">
        <v>350</v>
      </c>
      <c r="F1466" s="69">
        <v>104.80000000000001</v>
      </c>
      <c r="G1466" s="69">
        <f t="shared" si="111"/>
        <v>36680.000000000007</v>
      </c>
      <c r="H1466" s="69">
        <v>119.60000000000001</v>
      </c>
      <c r="I1466" s="69">
        <f t="shared" si="112"/>
        <v>41860</v>
      </c>
      <c r="J1466" s="68">
        <f t="shared" si="113"/>
        <v>78540</v>
      </c>
      <c r="K1466" s="55"/>
    </row>
    <row r="1467" spans="1:11" s="48" customFormat="1" ht="15.75" outlineLevel="1" x14ac:dyDescent="0.2">
      <c r="A1467" s="105"/>
      <c r="B1467" s="108"/>
      <c r="C1467" s="109" t="s">
        <v>277</v>
      </c>
      <c r="D1467" s="106" t="s">
        <v>190</v>
      </c>
      <c r="E1467" s="57">
        <v>350</v>
      </c>
      <c r="F1467" s="69">
        <v>6.5500000000000007</v>
      </c>
      <c r="G1467" s="69">
        <f t="shared" si="111"/>
        <v>2292.5000000000005</v>
      </c>
      <c r="H1467" s="69">
        <v>26.52</v>
      </c>
      <c r="I1467" s="69">
        <f t="shared" si="112"/>
        <v>9282</v>
      </c>
      <c r="J1467" s="68">
        <f t="shared" si="113"/>
        <v>11574.5</v>
      </c>
      <c r="K1467" s="55"/>
    </row>
    <row r="1468" spans="1:11" s="48" customFormat="1" ht="15.75" outlineLevel="1" x14ac:dyDescent="0.2">
      <c r="A1468" s="105"/>
      <c r="B1468" s="108"/>
      <c r="C1468" s="107" t="s">
        <v>276</v>
      </c>
      <c r="D1468" s="106" t="s">
        <v>190</v>
      </c>
      <c r="E1468" s="57">
        <v>23</v>
      </c>
      <c r="F1468" s="69">
        <v>655</v>
      </c>
      <c r="G1468" s="69">
        <f t="shared" si="111"/>
        <v>15065</v>
      </c>
      <c r="H1468" s="69">
        <v>135.20000000000002</v>
      </c>
      <c r="I1468" s="69">
        <f t="shared" si="112"/>
        <v>3109.6000000000004</v>
      </c>
      <c r="J1468" s="68">
        <f t="shared" si="113"/>
        <v>18174.599999999999</v>
      </c>
      <c r="K1468" s="55"/>
    </row>
    <row r="1469" spans="1:11" s="48" customFormat="1" ht="15.75" outlineLevel="1" x14ac:dyDescent="0.2">
      <c r="A1469" s="105"/>
      <c r="B1469" s="108"/>
      <c r="C1469" s="110" t="s">
        <v>275</v>
      </c>
      <c r="D1469" s="106" t="s">
        <v>190</v>
      </c>
      <c r="E1469" s="57">
        <v>46</v>
      </c>
      <c r="F1469" s="69">
        <v>65.5</v>
      </c>
      <c r="G1469" s="69">
        <f t="shared" si="111"/>
        <v>3013</v>
      </c>
      <c r="H1469" s="69">
        <v>109.2</v>
      </c>
      <c r="I1469" s="69">
        <f t="shared" si="112"/>
        <v>5023.2</v>
      </c>
      <c r="J1469" s="68">
        <f t="shared" si="113"/>
        <v>8036.2</v>
      </c>
      <c r="K1469" s="55"/>
    </row>
    <row r="1470" spans="1:11" s="48" customFormat="1" ht="15.75" outlineLevel="1" x14ac:dyDescent="0.2">
      <c r="A1470" s="105"/>
      <c r="B1470" s="108"/>
      <c r="C1470" s="110" t="s">
        <v>275</v>
      </c>
      <c r="D1470" s="106" t="s">
        <v>190</v>
      </c>
      <c r="E1470" s="57">
        <v>23</v>
      </c>
      <c r="F1470" s="69">
        <v>65.5</v>
      </c>
      <c r="G1470" s="69">
        <f t="shared" si="111"/>
        <v>1506.5</v>
      </c>
      <c r="H1470" s="69">
        <v>127.4</v>
      </c>
      <c r="I1470" s="69">
        <f t="shared" si="112"/>
        <v>2930.2000000000003</v>
      </c>
      <c r="J1470" s="68">
        <f t="shared" si="113"/>
        <v>4436.7000000000007</v>
      </c>
      <c r="K1470" s="55"/>
    </row>
    <row r="1471" spans="1:11" s="48" customFormat="1" ht="15.75" outlineLevel="1" x14ac:dyDescent="0.2">
      <c r="A1471" s="105"/>
      <c r="B1471" s="108"/>
      <c r="C1471" s="109" t="s">
        <v>274</v>
      </c>
      <c r="D1471" s="106" t="s">
        <v>190</v>
      </c>
      <c r="E1471" s="57">
        <v>396</v>
      </c>
      <c r="F1471" s="69">
        <v>32.75</v>
      </c>
      <c r="G1471" s="69">
        <f t="shared" si="111"/>
        <v>12969</v>
      </c>
      <c r="H1471" s="69">
        <v>15.600000000000001</v>
      </c>
      <c r="I1471" s="69">
        <f t="shared" si="112"/>
        <v>6177.6</v>
      </c>
      <c r="J1471" s="68">
        <f t="shared" si="113"/>
        <v>19146.599999999999</v>
      </c>
      <c r="K1471" s="55"/>
    </row>
    <row r="1472" spans="1:11" s="48" customFormat="1" ht="15.75" outlineLevel="1" x14ac:dyDescent="0.2">
      <c r="A1472" s="105"/>
      <c r="B1472" s="108"/>
      <c r="C1472" s="109" t="s">
        <v>273</v>
      </c>
      <c r="D1472" s="106" t="s">
        <v>215</v>
      </c>
      <c r="E1472" s="57">
        <v>1</v>
      </c>
      <c r="F1472" s="69">
        <v>0</v>
      </c>
      <c r="G1472" s="69">
        <f t="shared" si="111"/>
        <v>0</v>
      </c>
      <c r="H1472" s="69">
        <v>19500</v>
      </c>
      <c r="I1472" s="69">
        <f t="shared" si="112"/>
        <v>19500</v>
      </c>
      <c r="J1472" s="68">
        <f t="shared" si="113"/>
        <v>19500</v>
      </c>
      <c r="K1472" s="55"/>
    </row>
    <row r="1473" spans="1:11" s="48" customFormat="1" ht="15.75" outlineLevel="1" x14ac:dyDescent="0.2">
      <c r="A1473" s="105"/>
      <c r="B1473" s="108"/>
      <c r="C1473" s="107" t="s">
        <v>272</v>
      </c>
      <c r="D1473" s="106" t="s">
        <v>215</v>
      </c>
      <c r="E1473" s="57">
        <v>1</v>
      </c>
      <c r="F1473" s="69">
        <v>31440</v>
      </c>
      <c r="G1473" s="69">
        <f t="shared" si="111"/>
        <v>31440</v>
      </c>
      <c r="H1473" s="69">
        <v>0</v>
      </c>
      <c r="I1473" s="69">
        <f t="shared" si="112"/>
        <v>0</v>
      </c>
      <c r="J1473" s="68">
        <f t="shared" si="113"/>
        <v>31440</v>
      </c>
      <c r="K1473" s="55"/>
    </row>
    <row r="1474" spans="1:11" s="48" customFormat="1" ht="30" customHeight="1" x14ac:dyDescent="0.2">
      <c r="A1474" s="105" t="s">
        <v>271</v>
      </c>
      <c r="B1474" s="71" t="s">
        <v>206</v>
      </c>
      <c r="C1474" s="104" t="s">
        <v>270</v>
      </c>
      <c r="D1474" s="89"/>
      <c r="E1474" s="69"/>
      <c r="F1474" s="69"/>
      <c r="G1474" s="69">
        <f>G1616</f>
        <v>37448849.832400002</v>
      </c>
      <c r="H1474" s="69"/>
      <c r="I1474" s="69">
        <f>I1616</f>
        <v>47516454.300020993</v>
      </c>
      <c r="J1474" s="68">
        <f>J1616</f>
        <v>84965304.132421017</v>
      </c>
      <c r="K1474" s="67"/>
    </row>
    <row r="1475" spans="1:11" s="48" customFormat="1" ht="15.75" customHeight="1" outlineLevel="1" x14ac:dyDescent="0.2">
      <c r="A1475" s="103"/>
      <c r="B1475" s="102"/>
      <c r="C1475" s="101" t="s">
        <v>269</v>
      </c>
      <c r="D1475" s="100"/>
      <c r="E1475" s="99"/>
      <c r="F1475" s="98"/>
      <c r="G1475" s="98">
        <f>SUM(G1477:G1489)</f>
        <v>11963784.964800002</v>
      </c>
      <c r="H1475" s="98"/>
      <c r="I1475" s="98">
        <f>SUM(I1477:I1489)</f>
        <v>15123475.401672</v>
      </c>
      <c r="J1475" s="98">
        <f>SUM(J1477:J1489)</f>
        <v>27087260.366472002</v>
      </c>
      <c r="K1475" s="55"/>
    </row>
    <row r="1476" spans="1:11" s="48" customFormat="1" ht="15.75" customHeight="1" outlineLevel="1" x14ac:dyDescent="0.2">
      <c r="A1476" s="84"/>
      <c r="B1476" s="71"/>
      <c r="C1476" s="88" t="s">
        <v>251</v>
      </c>
      <c r="D1476" s="89"/>
      <c r="E1476" s="69"/>
      <c r="F1476" s="69"/>
      <c r="G1476" s="69"/>
      <c r="H1476" s="69"/>
      <c r="I1476" s="69"/>
      <c r="J1476" s="68"/>
      <c r="K1476" s="55"/>
    </row>
    <row r="1477" spans="1:11" s="48" customFormat="1" ht="15.75" customHeight="1" outlineLevel="1" x14ac:dyDescent="0.2">
      <c r="A1477" s="84">
        <v>1</v>
      </c>
      <c r="B1477" s="71"/>
      <c r="C1477" s="85" t="s">
        <v>250</v>
      </c>
      <c r="D1477" s="81" t="s">
        <v>185</v>
      </c>
      <c r="E1477" s="69">
        <f>79.62</f>
        <v>79.62</v>
      </c>
      <c r="F1477" s="69">
        <v>13494</v>
      </c>
      <c r="G1477" s="69">
        <f t="shared" ref="G1477:G1488" si="114">F1477*E1477</f>
        <v>1074392.28</v>
      </c>
      <c r="H1477" s="69">
        <v>0</v>
      </c>
      <c r="I1477" s="69">
        <f t="shared" ref="I1477:I1488" si="115">H1477*E1477</f>
        <v>0</v>
      </c>
      <c r="J1477" s="68">
        <f t="shared" ref="J1477:J1488" si="116">G1477+I1477</f>
        <v>1074392.28</v>
      </c>
      <c r="K1477" s="55"/>
    </row>
    <row r="1478" spans="1:11" s="48" customFormat="1" ht="15.75" customHeight="1" outlineLevel="1" x14ac:dyDescent="0.2">
      <c r="A1478" s="84">
        <f>A1477+1</f>
        <v>2</v>
      </c>
      <c r="B1478" s="71"/>
      <c r="C1478" s="85" t="s">
        <v>249</v>
      </c>
      <c r="D1478" s="81" t="s">
        <v>185</v>
      </c>
      <c r="E1478" s="69">
        <v>308.73</v>
      </c>
      <c r="F1478" s="69">
        <v>19422</v>
      </c>
      <c r="G1478" s="69">
        <f t="shared" si="114"/>
        <v>5996154.0600000005</v>
      </c>
      <c r="H1478" s="69">
        <v>0</v>
      </c>
      <c r="I1478" s="69">
        <f t="shared" si="115"/>
        <v>0</v>
      </c>
      <c r="J1478" s="68">
        <f t="shared" si="116"/>
        <v>5996154.0600000005</v>
      </c>
      <c r="K1478" s="55"/>
    </row>
    <row r="1479" spans="1:11" s="48" customFormat="1" ht="15.75" customHeight="1" outlineLevel="1" x14ac:dyDescent="0.2">
      <c r="A1479" s="84">
        <f>A1478+1</f>
        <v>3</v>
      </c>
      <c r="B1479" s="71"/>
      <c r="C1479" s="85" t="s">
        <v>248</v>
      </c>
      <c r="D1479" s="81" t="s">
        <v>185</v>
      </c>
      <c r="E1479" s="69">
        <f>196.74</f>
        <v>196.74</v>
      </c>
      <c r="F1479" s="69">
        <v>2405</v>
      </c>
      <c r="G1479" s="69">
        <f t="shared" si="114"/>
        <v>473159.7</v>
      </c>
      <c r="H1479" s="69">
        <v>0</v>
      </c>
      <c r="I1479" s="69">
        <f t="shared" si="115"/>
        <v>0</v>
      </c>
      <c r="J1479" s="68">
        <f t="shared" si="116"/>
        <v>473159.7</v>
      </c>
      <c r="K1479" s="55"/>
    </row>
    <row r="1480" spans="1:11" s="48" customFormat="1" ht="25.5" customHeight="1" outlineLevel="1" x14ac:dyDescent="0.2">
      <c r="A1480" s="84"/>
      <c r="B1480" s="71"/>
      <c r="C1480" s="85" t="s">
        <v>247</v>
      </c>
      <c r="D1480" s="81"/>
      <c r="E1480" s="69"/>
      <c r="F1480" s="69">
        <v>0</v>
      </c>
      <c r="G1480" s="69">
        <f t="shared" si="114"/>
        <v>0</v>
      </c>
      <c r="H1480" s="69">
        <v>0</v>
      </c>
      <c r="I1480" s="69">
        <f t="shared" si="115"/>
        <v>0</v>
      </c>
      <c r="J1480" s="68">
        <f t="shared" si="116"/>
        <v>0</v>
      </c>
      <c r="K1480" s="55"/>
    </row>
    <row r="1481" spans="1:11" s="48" customFormat="1" ht="15.75" customHeight="1" outlineLevel="1" x14ac:dyDescent="0.2">
      <c r="A1481" s="84">
        <f>A1479+1</f>
        <v>4</v>
      </c>
      <c r="B1481" s="71"/>
      <c r="C1481" s="85" t="s">
        <v>245</v>
      </c>
      <c r="D1481" s="81" t="s">
        <v>185</v>
      </c>
      <c r="E1481" s="69">
        <v>151</v>
      </c>
      <c r="F1481" s="69">
        <v>2513.1600000000003</v>
      </c>
      <c r="G1481" s="69">
        <f t="shared" si="114"/>
        <v>379487.16000000003</v>
      </c>
      <c r="H1481" s="69">
        <v>6681</v>
      </c>
      <c r="I1481" s="69">
        <f t="shared" si="115"/>
        <v>1008831</v>
      </c>
      <c r="J1481" s="68">
        <f t="shared" si="116"/>
        <v>1388318.1600000001</v>
      </c>
      <c r="K1481" s="55"/>
    </row>
    <row r="1482" spans="1:11" s="48" customFormat="1" ht="15.75" customHeight="1" outlineLevel="1" x14ac:dyDescent="0.2">
      <c r="A1482" s="84">
        <f>A1481+1</f>
        <v>5</v>
      </c>
      <c r="B1482" s="71"/>
      <c r="C1482" s="85" t="s">
        <v>244</v>
      </c>
      <c r="D1482" s="81" t="s">
        <v>185</v>
      </c>
      <c r="E1482" s="69">
        <v>163</v>
      </c>
      <c r="F1482" s="69">
        <v>2333.7600000000002</v>
      </c>
      <c r="G1482" s="69">
        <f t="shared" si="114"/>
        <v>380402.88000000006</v>
      </c>
      <c r="H1482" s="69">
        <v>2161.5</v>
      </c>
      <c r="I1482" s="69">
        <f t="shared" si="115"/>
        <v>352324.5</v>
      </c>
      <c r="J1482" s="68">
        <f t="shared" si="116"/>
        <v>732727.38000000012</v>
      </c>
      <c r="K1482" s="55"/>
    </row>
    <row r="1483" spans="1:11" s="48" customFormat="1" ht="15.75" customHeight="1" outlineLevel="1" x14ac:dyDescent="0.2">
      <c r="A1483" s="84">
        <f>A1482+1</f>
        <v>6</v>
      </c>
      <c r="B1483" s="71"/>
      <c r="C1483" s="85" t="s">
        <v>243</v>
      </c>
      <c r="D1483" s="81" t="s">
        <v>179</v>
      </c>
      <c r="E1483" s="69">
        <v>226.24</v>
      </c>
      <c r="F1483" s="69">
        <v>46.800000000000004</v>
      </c>
      <c r="G1483" s="69">
        <f t="shared" si="114"/>
        <v>10588.032000000001</v>
      </c>
      <c r="H1483" s="69">
        <v>264.096</v>
      </c>
      <c r="I1483" s="69">
        <f t="shared" si="115"/>
        <v>59749.079040000004</v>
      </c>
      <c r="J1483" s="68">
        <f t="shared" si="116"/>
        <v>70337.111040000003</v>
      </c>
      <c r="K1483" s="55"/>
    </row>
    <row r="1484" spans="1:11" s="48" customFormat="1" ht="15.75" customHeight="1" outlineLevel="1" x14ac:dyDescent="0.2">
      <c r="A1484" s="97"/>
      <c r="B1484" s="71"/>
      <c r="C1484" s="88" t="s">
        <v>268</v>
      </c>
      <c r="D1484" s="89"/>
      <c r="E1484" s="69"/>
      <c r="F1484" s="69"/>
      <c r="G1484" s="69">
        <f t="shared" si="114"/>
        <v>0</v>
      </c>
      <c r="H1484" s="69"/>
      <c r="I1484" s="69">
        <f t="shared" si="115"/>
        <v>0</v>
      </c>
      <c r="J1484" s="68">
        <f t="shared" si="116"/>
        <v>0</v>
      </c>
      <c r="K1484" s="55"/>
    </row>
    <row r="1485" spans="1:11" s="48" customFormat="1" ht="38.25" customHeight="1" outlineLevel="1" x14ac:dyDescent="0.2">
      <c r="A1485" s="84">
        <f>A1483+1</f>
        <v>7</v>
      </c>
      <c r="B1485" s="71"/>
      <c r="C1485" s="85" t="s">
        <v>257</v>
      </c>
      <c r="D1485" s="81" t="s">
        <v>179</v>
      </c>
      <c r="E1485" s="69">
        <v>226.24</v>
      </c>
      <c r="F1485" s="69">
        <v>2475.7200000000003</v>
      </c>
      <c r="G1485" s="69">
        <f t="shared" si="114"/>
        <v>560106.89280000003</v>
      </c>
      <c r="H1485" s="69">
        <v>60348.1368</v>
      </c>
      <c r="I1485" s="69">
        <f t="shared" si="115"/>
        <v>13653162.469632</v>
      </c>
      <c r="J1485" s="68">
        <f t="shared" si="116"/>
        <v>14213269.362431999</v>
      </c>
      <c r="K1485" s="55"/>
    </row>
    <row r="1486" spans="1:11" s="48" customFormat="1" ht="15.75" customHeight="1" outlineLevel="1" x14ac:dyDescent="0.2">
      <c r="A1486" s="84">
        <f>A1485+1</f>
        <v>8</v>
      </c>
      <c r="B1486" s="71"/>
      <c r="C1486" s="85" t="s">
        <v>240</v>
      </c>
      <c r="D1486" s="81" t="s">
        <v>179</v>
      </c>
      <c r="E1486" s="69">
        <v>226.24</v>
      </c>
      <c r="F1486" s="69">
        <v>6552</v>
      </c>
      <c r="G1486" s="69">
        <f t="shared" si="114"/>
        <v>1482324.48</v>
      </c>
      <c r="H1486" s="69">
        <v>0</v>
      </c>
      <c r="I1486" s="69">
        <f t="shared" si="115"/>
        <v>0</v>
      </c>
      <c r="J1486" s="68">
        <f t="shared" si="116"/>
        <v>1482324.48</v>
      </c>
      <c r="K1486" s="55"/>
    </row>
    <row r="1487" spans="1:11" s="48" customFormat="1" ht="15.75" customHeight="1" outlineLevel="1" x14ac:dyDescent="0.2">
      <c r="A1487" s="96">
        <f>A1486+1</f>
        <v>9</v>
      </c>
      <c r="B1487" s="95"/>
      <c r="C1487" s="94" t="s">
        <v>239</v>
      </c>
      <c r="D1487" s="93" t="s">
        <v>179</v>
      </c>
      <c r="E1487" s="92">
        <v>226.24</v>
      </c>
      <c r="F1487" s="69">
        <v>6552</v>
      </c>
      <c r="G1487" s="69">
        <f t="shared" si="114"/>
        <v>1482324.48</v>
      </c>
      <c r="H1487" s="69">
        <v>0</v>
      </c>
      <c r="I1487" s="69">
        <f t="shared" si="115"/>
        <v>0</v>
      </c>
      <c r="J1487" s="68">
        <f t="shared" si="116"/>
        <v>1482324.48</v>
      </c>
      <c r="K1487" s="55"/>
    </row>
    <row r="1488" spans="1:11" s="48" customFormat="1" ht="15.75" customHeight="1" outlineLevel="1" x14ac:dyDescent="0.2">
      <c r="A1488" s="84">
        <f>A1487+1</f>
        <v>10</v>
      </c>
      <c r="B1488" s="71"/>
      <c r="C1488" s="85" t="s">
        <v>267</v>
      </c>
      <c r="D1488" s="81" t="s">
        <v>190</v>
      </c>
      <c r="E1488" s="69">
        <v>1</v>
      </c>
      <c r="F1488" s="69">
        <v>124845</v>
      </c>
      <c r="G1488" s="69">
        <f t="shared" si="114"/>
        <v>124845</v>
      </c>
      <c r="H1488" s="69">
        <v>49408.353000000003</v>
      </c>
      <c r="I1488" s="69">
        <f t="shared" si="115"/>
        <v>49408.353000000003</v>
      </c>
      <c r="J1488" s="68">
        <f t="shared" si="116"/>
        <v>174253.353</v>
      </c>
      <c r="K1488" s="55"/>
    </row>
    <row r="1489" spans="1:11" s="48" customFormat="1" ht="15.75" customHeight="1" outlineLevel="2" x14ac:dyDescent="0.2">
      <c r="A1489" s="84"/>
      <c r="B1489" s="71"/>
      <c r="C1489" s="88" t="s">
        <v>266</v>
      </c>
      <c r="D1489" s="89"/>
      <c r="E1489" s="69"/>
      <c r="F1489" s="69">
        <v>0</v>
      </c>
      <c r="G1489" s="69"/>
      <c r="H1489" s="69">
        <v>0</v>
      </c>
      <c r="I1489" s="69"/>
      <c r="J1489" s="68"/>
      <c r="K1489" s="55"/>
    </row>
    <row r="1490" spans="1:11" s="48" customFormat="1" ht="15.75" customHeight="1" outlineLevel="2" x14ac:dyDescent="0.2">
      <c r="A1490" s="84"/>
      <c r="B1490" s="71"/>
      <c r="C1490" s="85" t="s">
        <v>233</v>
      </c>
      <c r="D1490" s="81" t="s">
        <v>190</v>
      </c>
      <c r="E1490" s="69">
        <v>36</v>
      </c>
      <c r="F1490" s="69">
        <v>0</v>
      </c>
      <c r="G1490" s="69"/>
      <c r="H1490" s="69">
        <v>0</v>
      </c>
      <c r="I1490" s="69"/>
      <c r="J1490" s="68"/>
      <c r="K1490" s="55"/>
    </row>
    <row r="1491" spans="1:11" s="48" customFormat="1" ht="15.75" customHeight="1" outlineLevel="2" x14ac:dyDescent="0.2">
      <c r="A1491" s="84"/>
      <c r="B1491" s="71"/>
      <c r="C1491" s="85" t="s">
        <v>232</v>
      </c>
      <c r="D1491" s="81" t="s">
        <v>190</v>
      </c>
      <c r="E1491" s="69">
        <v>416</v>
      </c>
      <c r="F1491" s="69">
        <v>0</v>
      </c>
      <c r="G1491" s="69"/>
      <c r="H1491" s="69">
        <v>0</v>
      </c>
      <c r="I1491" s="69"/>
      <c r="J1491" s="68"/>
      <c r="K1491" s="55"/>
    </row>
    <row r="1492" spans="1:11" s="48" customFormat="1" ht="15.75" customHeight="1" outlineLevel="2" x14ac:dyDescent="0.2">
      <c r="A1492" s="84"/>
      <c r="B1492" s="71"/>
      <c r="C1492" s="85" t="s">
        <v>231</v>
      </c>
      <c r="D1492" s="81" t="s">
        <v>190</v>
      </c>
      <c r="E1492" s="69">
        <v>833</v>
      </c>
      <c r="F1492" s="69">
        <v>0</v>
      </c>
      <c r="G1492" s="69"/>
      <c r="H1492" s="69">
        <v>0</v>
      </c>
      <c r="I1492" s="69"/>
      <c r="J1492" s="68"/>
      <c r="K1492" s="55"/>
    </row>
    <row r="1493" spans="1:11" s="48" customFormat="1" ht="15.75" customHeight="1" outlineLevel="2" x14ac:dyDescent="0.2">
      <c r="A1493" s="84"/>
      <c r="B1493" s="71"/>
      <c r="C1493" s="85" t="s">
        <v>230</v>
      </c>
      <c r="D1493" s="81" t="s">
        <v>190</v>
      </c>
      <c r="E1493" s="69">
        <v>1665</v>
      </c>
      <c r="F1493" s="69">
        <v>0</v>
      </c>
      <c r="G1493" s="69"/>
      <c r="H1493" s="69">
        <v>0</v>
      </c>
      <c r="I1493" s="69"/>
      <c r="J1493" s="68"/>
      <c r="K1493" s="55"/>
    </row>
    <row r="1494" spans="1:11" s="48" customFormat="1" ht="15.75" customHeight="1" outlineLevel="2" x14ac:dyDescent="0.2">
      <c r="A1494" s="84"/>
      <c r="B1494" s="71"/>
      <c r="C1494" s="85" t="s">
        <v>229</v>
      </c>
      <c r="D1494" s="81" t="s">
        <v>190</v>
      </c>
      <c r="E1494" s="69">
        <v>1665</v>
      </c>
      <c r="F1494" s="69">
        <v>0</v>
      </c>
      <c r="G1494" s="69"/>
      <c r="H1494" s="69">
        <v>0</v>
      </c>
      <c r="I1494" s="69"/>
      <c r="J1494" s="68"/>
      <c r="K1494" s="55"/>
    </row>
    <row r="1495" spans="1:11" s="48" customFormat="1" ht="15.75" customHeight="1" outlineLevel="2" x14ac:dyDescent="0.2">
      <c r="A1495" s="84"/>
      <c r="B1495" s="71"/>
      <c r="C1495" s="85" t="s">
        <v>228</v>
      </c>
      <c r="D1495" s="81" t="s">
        <v>190</v>
      </c>
      <c r="E1495" s="69">
        <v>3330</v>
      </c>
      <c r="F1495" s="69">
        <v>0</v>
      </c>
      <c r="G1495" s="69"/>
      <c r="H1495" s="69">
        <v>0</v>
      </c>
      <c r="I1495" s="69"/>
      <c r="J1495" s="68"/>
      <c r="K1495" s="55"/>
    </row>
    <row r="1496" spans="1:11" s="48" customFormat="1" ht="15.75" customHeight="1" outlineLevel="2" x14ac:dyDescent="0.2">
      <c r="A1496" s="84"/>
      <c r="B1496" s="71"/>
      <c r="C1496" s="85" t="s">
        <v>227</v>
      </c>
      <c r="D1496" s="81" t="s">
        <v>190</v>
      </c>
      <c r="E1496" s="69">
        <v>1665</v>
      </c>
      <c r="F1496" s="69">
        <v>0</v>
      </c>
      <c r="G1496" s="69"/>
      <c r="H1496" s="69">
        <v>0</v>
      </c>
      <c r="I1496" s="69"/>
      <c r="J1496" s="68"/>
      <c r="K1496" s="55"/>
    </row>
    <row r="1497" spans="1:11" s="48" customFormat="1" ht="15.75" customHeight="1" outlineLevel="2" x14ac:dyDescent="0.2">
      <c r="A1497" s="84"/>
      <c r="B1497" s="71"/>
      <c r="C1497" s="85" t="s">
        <v>226</v>
      </c>
      <c r="D1497" s="81" t="s">
        <v>190</v>
      </c>
      <c r="E1497" s="69">
        <v>1665</v>
      </c>
      <c r="F1497" s="69">
        <v>0</v>
      </c>
      <c r="G1497" s="69"/>
      <c r="H1497" s="69">
        <v>0</v>
      </c>
      <c r="I1497" s="69"/>
      <c r="J1497" s="68"/>
      <c r="K1497" s="55"/>
    </row>
    <row r="1498" spans="1:11" s="48" customFormat="1" ht="15.75" customHeight="1" outlineLevel="2" x14ac:dyDescent="0.2">
      <c r="A1498" s="84"/>
      <c r="B1498" s="71"/>
      <c r="C1498" s="85" t="s">
        <v>225</v>
      </c>
      <c r="D1498" s="81" t="s">
        <v>190</v>
      </c>
      <c r="E1498" s="69">
        <v>1665</v>
      </c>
      <c r="F1498" s="69">
        <v>0</v>
      </c>
      <c r="G1498" s="69"/>
      <c r="H1498" s="69">
        <v>0</v>
      </c>
      <c r="I1498" s="69"/>
      <c r="J1498" s="68"/>
      <c r="K1498" s="55"/>
    </row>
    <row r="1499" spans="1:11" s="48" customFormat="1" ht="15.75" customHeight="1" outlineLevel="2" x14ac:dyDescent="0.2">
      <c r="A1499" s="84"/>
      <c r="B1499" s="71"/>
      <c r="C1499" s="85" t="s">
        <v>224</v>
      </c>
      <c r="D1499" s="81" t="s">
        <v>190</v>
      </c>
      <c r="E1499" s="69">
        <v>833</v>
      </c>
      <c r="F1499" s="69">
        <v>0</v>
      </c>
      <c r="G1499" s="69"/>
      <c r="H1499" s="69">
        <v>0</v>
      </c>
      <c r="I1499" s="69"/>
      <c r="J1499" s="68"/>
      <c r="K1499" s="55"/>
    </row>
    <row r="1500" spans="1:11" s="48" customFormat="1" ht="15.75" customHeight="1" outlineLevel="2" x14ac:dyDescent="0.2">
      <c r="A1500" s="84"/>
      <c r="B1500" s="71"/>
      <c r="C1500" s="85" t="s">
        <v>223</v>
      </c>
      <c r="D1500" s="81" t="s">
        <v>190</v>
      </c>
      <c r="E1500" s="69">
        <v>833</v>
      </c>
      <c r="F1500" s="69">
        <v>0</v>
      </c>
      <c r="G1500" s="69"/>
      <c r="H1500" s="69">
        <v>0</v>
      </c>
      <c r="I1500" s="69"/>
      <c r="J1500" s="68"/>
      <c r="K1500" s="55"/>
    </row>
    <row r="1501" spans="1:11" s="48" customFormat="1" ht="15.75" customHeight="1" outlineLevel="2" x14ac:dyDescent="0.2">
      <c r="A1501" s="84"/>
      <c r="B1501" s="71"/>
      <c r="C1501" s="85" t="s">
        <v>222</v>
      </c>
      <c r="D1501" s="81" t="s">
        <v>190</v>
      </c>
      <c r="E1501" s="69">
        <v>72</v>
      </c>
      <c r="F1501" s="69">
        <v>0</v>
      </c>
      <c r="G1501" s="69"/>
      <c r="H1501" s="69">
        <v>0</v>
      </c>
      <c r="I1501" s="69"/>
      <c r="J1501" s="68"/>
      <c r="K1501" s="55"/>
    </row>
    <row r="1502" spans="1:11" s="48" customFormat="1" ht="15.75" customHeight="1" outlineLevel="2" x14ac:dyDescent="0.2">
      <c r="A1502" s="84"/>
      <c r="B1502" s="71"/>
      <c r="C1502" s="85" t="s">
        <v>221</v>
      </c>
      <c r="D1502" s="81" t="s">
        <v>190</v>
      </c>
      <c r="E1502" s="69">
        <v>217</v>
      </c>
      <c r="F1502" s="69">
        <v>0</v>
      </c>
      <c r="G1502" s="69"/>
      <c r="H1502" s="69">
        <v>0</v>
      </c>
      <c r="I1502" s="69"/>
      <c r="J1502" s="68"/>
      <c r="K1502" s="55"/>
    </row>
    <row r="1503" spans="1:11" s="48" customFormat="1" ht="15.75" customHeight="1" outlineLevel="2" x14ac:dyDescent="0.2">
      <c r="A1503" s="84"/>
      <c r="B1503" s="71"/>
      <c r="C1503" s="85" t="s">
        <v>262</v>
      </c>
      <c r="D1503" s="81" t="s">
        <v>211</v>
      </c>
      <c r="E1503" s="69">
        <f>452.48*4.79</f>
        <v>2167.3792000000003</v>
      </c>
      <c r="F1503" s="69">
        <v>0</v>
      </c>
      <c r="G1503" s="69"/>
      <c r="H1503" s="69">
        <v>0</v>
      </c>
      <c r="I1503" s="69"/>
      <c r="J1503" s="68"/>
      <c r="K1503" s="55"/>
    </row>
    <row r="1504" spans="1:11" s="48" customFormat="1" ht="15.75" customHeight="1" outlineLevel="2" x14ac:dyDescent="0.2">
      <c r="A1504" s="84"/>
      <c r="B1504" s="71"/>
      <c r="C1504" s="85" t="s">
        <v>261</v>
      </c>
      <c r="D1504" s="81" t="s">
        <v>211</v>
      </c>
      <c r="E1504" s="69">
        <f>452.48*4.81</f>
        <v>2176.4288000000001</v>
      </c>
      <c r="F1504" s="69">
        <v>0</v>
      </c>
      <c r="G1504" s="69"/>
      <c r="H1504" s="69">
        <v>0</v>
      </c>
      <c r="I1504" s="69"/>
      <c r="J1504" s="68"/>
      <c r="K1504" s="55"/>
    </row>
    <row r="1505" spans="1:11" s="48" customFormat="1" ht="15.75" customHeight="1" outlineLevel="2" x14ac:dyDescent="0.2">
      <c r="A1505" s="84"/>
      <c r="B1505" s="71"/>
      <c r="C1505" s="85" t="s">
        <v>218</v>
      </c>
      <c r="D1505" s="81" t="s">
        <v>217</v>
      </c>
      <c r="E1505" s="89">
        <v>160</v>
      </c>
      <c r="F1505" s="69">
        <v>0</v>
      </c>
      <c r="G1505" s="69"/>
      <c r="H1505" s="69">
        <v>0</v>
      </c>
      <c r="I1505" s="69"/>
      <c r="J1505" s="68"/>
      <c r="K1505" s="55"/>
    </row>
    <row r="1506" spans="1:11" s="48" customFormat="1" ht="15.75" customHeight="1" outlineLevel="2" x14ac:dyDescent="0.2">
      <c r="A1506" s="84"/>
      <c r="B1506" s="71"/>
      <c r="C1506" s="85" t="s">
        <v>216</v>
      </c>
      <c r="D1506" s="81" t="s">
        <v>215</v>
      </c>
      <c r="E1506" s="69">
        <v>1</v>
      </c>
      <c r="F1506" s="69">
        <v>0</v>
      </c>
      <c r="G1506" s="69"/>
      <c r="H1506" s="69">
        <v>0</v>
      </c>
      <c r="I1506" s="69"/>
      <c r="J1506" s="68"/>
      <c r="K1506" s="55"/>
    </row>
    <row r="1507" spans="1:11" s="48" customFormat="1" ht="15.75" outlineLevel="1" x14ac:dyDescent="0.2">
      <c r="A1507" s="103"/>
      <c r="B1507" s="102"/>
      <c r="C1507" s="101" t="s">
        <v>265</v>
      </c>
      <c r="D1507" s="100"/>
      <c r="E1507" s="99"/>
      <c r="F1507" s="98">
        <v>0</v>
      </c>
      <c r="G1507" s="98">
        <f>SUM(G1509:G1521)</f>
        <v>11963739.964800002</v>
      </c>
      <c r="H1507" s="98">
        <v>0</v>
      </c>
      <c r="I1507" s="98">
        <f>SUM(I1509:I1521)</f>
        <v>15123475.401672</v>
      </c>
      <c r="J1507" s="98">
        <f>SUM(J1509:J1521)</f>
        <v>27087215.366472002</v>
      </c>
      <c r="K1507" s="255" t="s">
        <v>252</v>
      </c>
    </row>
    <row r="1508" spans="1:11" s="48" customFormat="1" ht="15.75" outlineLevel="1" x14ac:dyDescent="0.2">
      <c r="A1508" s="84"/>
      <c r="B1508" s="71"/>
      <c r="C1508" s="88" t="s">
        <v>251</v>
      </c>
      <c r="D1508" s="89"/>
      <c r="E1508" s="69"/>
      <c r="F1508" s="69">
        <v>0</v>
      </c>
      <c r="G1508" s="69"/>
      <c r="H1508" s="69">
        <v>0</v>
      </c>
      <c r="I1508" s="69"/>
      <c r="J1508" s="68"/>
      <c r="K1508" s="256"/>
    </row>
    <row r="1509" spans="1:11" s="48" customFormat="1" ht="15.75" customHeight="1" outlineLevel="1" x14ac:dyDescent="0.2">
      <c r="A1509" s="84">
        <v>11</v>
      </c>
      <c r="B1509" s="71"/>
      <c r="C1509" s="85" t="s">
        <v>250</v>
      </c>
      <c r="D1509" s="81" t="s">
        <v>185</v>
      </c>
      <c r="E1509" s="69">
        <f>79.62</f>
        <v>79.62</v>
      </c>
      <c r="F1509" s="69">
        <v>13494</v>
      </c>
      <c r="G1509" s="69">
        <f t="shared" ref="G1509:G1520" si="117">F1509*E1509</f>
        <v>1074392.28</v>
      </c>
      <c r="H1509" s="69">
        <v>0</v>
      </c>
      <c r="I1509" s="69">
        <f t="shared" ref="I1509:I1520" si="118">H1509*E1509</f>
        <v>0</v>
      </c>
      <c r="J1509" s="68">
        <f t="shared" ref="J1509:J1520" si="119">G1509+I1509</f>
        <v>1074392.28</v>
      </c>
      <c r="K1509" s="256"/>
    </row>
    <row r="1510" spans="1:11" s="48" customFormat="1" ht="15.75" outlineLevel="1" x14ac:dyDescent="0.2">
      <c r="A1510" s="84">
        <f>A1509+1</f>
        <v>12</v>
      </c>
      <c r="B1510" s="71"/>
      <c r="C1510" s="85" t="s">
        <v>249</v>
      </c>
      <c r="D1510" s="81" t="s">
        <v>185</v>
      </c>
      <c r="E1510" s="69">
        <v>308.73</v>
      </c>
      <c r="F1510" s="69">
        <v>19422</v>
      </c>
      <c r="G1510" s="69">
        <f t="shared" si="117"/>
        <v>5996154.0600000005</v>
      </c>
      <c r="H1510" s="69">
        <v>0</v>
      </c>
      <c r="I1510" s="69">
        <f t="shared" si="118"/>
        <v>0</v>
      </c>
      <c r="J1510" s="68">
        <f t="shared" si="119"/>
        <v>5996154.0600000005</v>
      </c>
      <c r="K1510" s="256"/>
    </row>
    <row r="1511" spans="1:11" s="48" customFormat="1" ht="15.75" outlineLevel="1" x14ac:dyDescent="0.2">
      <c r="A1511" s="84">
        <f>A1510+1</f>
        <v>13</v>
      </c>
      <c r="B1511" s="71"/>
      <c r="C1511" s="85" t="s">
        <v>248</v>
      </c>
      <c r="D1511" s="81" t="s">
        <v>185</v>
      </c>
      <c r="E1511" s="69">
        <f>196.74</f>
        <v>196.74</v>
      </c>
      <c r="F1511" s="69">
        <v>2405</v>
      </c>
      <c r="G1511" s="69">
        <f t="shared" si="117"/>
        <v>473159.7</v>
      </c>
      <c r="H1511" s="69">
        <v>0</v>
      </c>
      <c r="I1511" s="69">
        <f t="shared" si="118"/>
        <v>0</v>
      </c>
      <c r="J1511" s="68">
        <f t="shared" si="119"/>
        <v>473159.7</v>
      </c>
      <c r="K1511" s="257"/>
    </row>
    <row r="1512" spans="1:11" s="48" customFormat="1" ht="25.5" outlineLevel="1" x14ac:dyDescent="0.2">
      <c r="A1512" s="84"/>
      <c r="B1512" s="71"/>
      <c r="C1512" s="85" t="s">
        <v>247</v>
      </c>
      <c r="D1512" s="81"/>
      <c r="E1512" s="69"/>
      <c r="F1512" s="69">
        <v>0</v>
      </c>
      <c r="G1512" s="69">
        <f t="shared" si="117"/>
        <v>0</v>
      </c>
      <c r="H1512" s="69">
        <v>0</v>
      </c>
      <c r="I1512" s="69">
        <f t="shared" si="118"/>
        <v>0</v>
      </c>
      <c r="J1512" s="68">
        <f t="shared" si="119"/>
        <v>0</v>
      </c>
      <c r="K1512" s="55"/>
    </row>
    <row r="1513" spans="1:11" s="48" customFormat="1" ht="15.75" outlineLevel="1" x14ac:dyDescent="0.2">
      <c r="A1513" s="84">
        <f>A1511+1</f>
        <v>14</v>
      </c>
      <c r="B1513" s="71"/>
      <c r="C1513" s="85" t="s">
        <v>245</v>
      </c>
      <c r="D1513" s="81" t="s">
        <v>185</v>
      </c>
      <c r="E1513" s="69">
        <v>151</v>
      </c>
      <c r="F1513" s="69">
        <v>2513.1600000000003</v>
      </c>
      <c r="G1513" s="69">
        <f t="shared" si="117"/>
        <v>379487.16000000003</v>
      </c>
      <c r="H1513" s="69">
        <v>6681</v>
      </c>
      <c r="I1513" s="69">
        <f t="shared" si="118"/>
        <v>1008831</v>
      </c>
      <c r="J1513" s="68">
        <f t="shared" si="119"/>
        <v>1388318.1600000001</v>
      </c>
      <c r="K1513" s="55"/>
    </row>
    <row r="1514" spans="1:11" s="48" customFormat="1" ht="15.75" outlineLevel="1" x14ac:dyDescent="0.2">
      <c r="A1514" s="84">
        <f>A1513+1</f>
        <v>15</v>
      </c>
      <c r="B1514" s="71"/>
      <c r="C1514" s="85" t="s">
        <v>244</v>
      </c>
      <c r="D1514" s="81" t="s">
        <v>185</v>
      </c>
      <c r="E1514" s="69">
        <v>163</v>
      </c>
      <c r="F1514" s="69">
        <v>2333.7600000000002</v>
      </c>
      <c r="G1514" s="69">
        <f t="shared" si="117"/>
        <v>380402.88000000006</v>
      </c>
      <c r="H1514" s="69">
        <v>2161.5</v>
      </c>
      <c r="I1514" s="69">
        <f t="shared" si="118"/>
        <v>352324.5</v>
      </c>
      <c r="J1514" s="68">
        <f t="shared" si="119"/>
        <v>732727.38000000012</v>
      </c>
      <c r="K1514" s="55"/>
    </row>
    <row r="1515" spans="1:11" s="48" customFormat="1" ht="15.75" outlineLevel="1" x14ac:dyDescent="0.2">
      <c r="A1515" s="84">
        <f>A1514+1</f>
        <v>16</v>
      </c>
      <c r="B1515" s="71"/>
      <c r="C1515" s="85" t="s">
        <v>243</v>
      </c>
      <c r="D1515" s="81" t="s">
        <v>179</v>
      </c>
      <c r="E1515" s="69">
        <v>226.24</v>
      </c>
      <c r="F1515" s="69">
        <v>46.800000000000004</v>
      </c>
      <c r="G1515" s="69">
        <f t="shared" si="117"/>
        <v>10588.032000000001</v>
      </c>
      <c r="H1515" s="69">
        <v>264.096</v>
      </c>
      <c r="I1515" s="69">
        <f t="shared" si="118"/>
        <v>59749.079040000004</v>
      </c>
      <c r="J1515" s="68">
        <f t="shared" si="119"/>
        <v>70337.111040000003</v>
      </c>
      <c r="K1515" s="55"/>
    </row>
    <row r="1516" spans="1:11" s="48" customFormat="1" ht="15.75" outlineLevel="1" x14ac:dyDescent="0.2">
      <c r="A1516" s="84"/>
      <c r="B1516" s="71"/>
      <c r="C1516" s="88" t="s">
        <v>264</v>
      </c>
      <c r="D1516" s="89"/>
      <c r="E1516" s="69"/>
      <c r="F1516" s="69"/>
      <c r="G1516" s="69">
        <f t="shared" si="117"/>
        <v>0</v>
      </c>
      <c r="H1516" s="69"/>
      <c r="I1516" s="69">
        <f t="shared" si="118"/>
        <v>0</v>
      </c>
      <c r="J1516" s="68">
        <f t="shared" si="119"/>
        <v>0</v>
      </c>
      <c r="K1516" s="55"/>
    </row>
    <row r="1517" spans="1:11" s="48" customFormat="1" ht="38.25" outlineLevel="1" x14ac:dyDescent="0.2">
      <c r="A1517" s="84">
        <f>A1515+1</f>
        <v>17</v>
      </c>
      <c r="B1517" s="71"/>
      <c r="C1517" s="85" t="s">
        <v>257</v>
      </c>
      <c r="D1517" s="81" t="s">
        <v>179</v>
      </c>
      <c r="E1517" s="69">
        <v>226.24</v>
      </c>
      <c r="F1517" s="69">
        <v>2475.7200000000003</v>
      </c>
      <c r="G1517" s="69">
        <f t="shared" si="117"/>
        <v>560106.89280000003</v>
      </c>
      <c r="H1517" s="69">
        <v>60348.1368</v>
      </c>
      <c r="I1517" s="69">
        <f t="shared" si="118"/>
        <v>13653162.469632</v>
      </c>
      <c r="J1517" s="68">
        <f t="shared" si="119"/>
        <v>14213269.362431999</v>
      </c>
      <c r="K1517" s="55"/>
    </row>
    <row r="1518" spans="1:11" s="48" customFormat="1" ht="15.75" outlineLevel="1" x14ac:dyDescent="0.2">
      <c r="A1518" s="84">
        <f>A1517+1</f>
        <v>18</v>
      </c>
      <c r="B1518" s="71"/>
      <c r="C1518" s="85" t="s">
        <v>240</v>
      </c>
      <c r="D1518" s="81" t="s">
        <v>179</v>
      </c>
      <c r="E1518" s="69">
        <v>226.24</v>
      </c>
      <c r="F1518" s="69">
        <v>6552</v>
      </c>
      <c r="G1518" s="69">
        <f t="shared" si="117"/>
        <v>1482324.48</v>
      </c>
      <c r="H1518" s="69">
        <v>0</v>
      </c>
      <c r="I1518" s="69">
        <f t="shared" si="118"/>
        <v>0</v>
      </c>
      <c r="J1518" s="68">
        <f t="shared" si="119"/>
        <v>1482324.48</v>
      </c>
      <c r="K1518" s="55"/>
    </row>
    <row r="1519" spans="1:11" s="48" customFormat="1" ht="15.75" outlineLevel="1" x14ac:dyDescent="0.2">
      <c r="A1519" s="96">
        <f>A1518+1</f>
        <v>19</v>
      </c>
      <c r="B1519" s="95"/>
      <c r="C1519" s="94" t="s">
        <v>239</v>
      </c>
      <c r="D1519" s="93" t="s">
        <v>179</v>
      </c>
      <c r="E1519" s="92">
        <v>226.24</v>
      </c>
      <c r="F1519" s="69">
        <v>6552</v>
      </c>
      <c r="G1519" s="69">
        <f t="shared" si="117"/>
        <v>1482324.48</v>
      </c>
      <c r="H1519" s="69">
        <v>0</v>
      </c>
      <c r="I1519" s="69">
        <f t="shared" si="118"/>
        <v>0</v>
      </c>
      <c r="J1519" s="68">
        <f t="shared" si="119"/>
        <v>1482324.48</v>
      </c>
      <c r="K1519" s="55"/>
    </row>
    <row r="1520" spans="1:11" s="48" customFormat="1" ht="15.75" outlineLevel="1" x14ac:dyDescent="0.2">
      <c r="A1520" s="84">
        <f>A1519+1</f>
        <v>20</v>
      </c>
      <c r="B1520" s="71"/>
      <c r="C1520" s="85" t="s">
        <v>238</v>
      </c>
      <c r="D1520" s="81" t="s">
        <v>190</v>
      </c>
      <c r="E1520" s="69">
        <v>1</v>
      </c>
      <c r="F1520" s="69">
        <v>124800</v>
      </c>
      <c r="G1520" s="69">
        <f t="shared" si="117"/>
        <v>124800</v>
      </c>
      <c r="H1520" s="69">
        <v>49408.353000000003</v>
      </c>
      <c r="I1520" s="69">
        <f t="shared" si="118"/>
        <v>49408.353000000003</v>
      </c>
      <c r="J1520" s="68">
        <f t="shared" si="119"/>
        <v>174208.353</v>
      </c>
      <c r="K1520" s="55"/>
    </row>
    <row r="1521" spans="1:11" s="48" customFormat="1" ht="15.75" outlineLevel="2" x14ac:dyDescent="0.2">
      <c r="A1521" s="84"/>
      <c r="B1521" s="71"/>
      <c r="C1521" s="88" t="s">
        <v>263</v>
      </c>
      <c r="D1521" s="89"/>
      <c r="E1521" s="69"/>
      <c r="F1521" s="69">
        <v>0</v>
      </c>
      <c r="G1521" s="69"/>
      <c r="H1521" s="69">
        <v>0</v>
      </c>
      <c r="I1521" s="69"/>
      <c r="J1521" s="68"/>
      <c r="K1521" s="55"/>
    </row>
    <row r="1522" spans="1:11" s="48" customFormat="1" ht="15.75" outlineLevel="2" x14ac:dyDescent="0.2">
      <c r="A1522" s="84">
        <v>38</v>
      </c>
      <c r="B1522" s="71"/>
      <c r="C1522" s="85" t="s">
        <v>233</v>
      </c>
      <c r="D1522" s="81" t="s">
        <v>190</v>
      </c>
      <c r="E1522" s="69">
        <v>36</v>
      </c>
      <c r="F1522" s="69">
        <v>0</v>
      </c>
      <c r="G1522" s="69"/>
      <c r="H1522" s="69">
        <v>0</v>
      </c>
      <c r="I1522" s="69"/>
      <c r="J1522" s="68"/>
      <c r="K1522" s="55"/>
    </row>
    <row r="1523" spans="1:11" s="48" customFormat="1" ht="15.75" outlineLevel="2" x14ac:dyDescent="0.2">
      <c r="A1523" s="84">
        <f t="shared" ref="A1523:A1537" si="120">A1522+1</f>
        <v>39</v>
      </c>
      <c r="B1523" s="71"/>
      <c r="C1523" s="85" t="s">
        <v>232</v>
      </c>
      <c r="D1523" s="81" t="s">
        <v>190</v>
      </c>
      <c r="E1523" s="69">
        <v>416</v>
      </c>
      <c r="F1523" s="69">
        <v>0</v>
      </c>
      <c r="G1523" s="69"/>
      <c r="H1523" s="69">
        <v>0</v>
      </c>
      <c r="I1523" s="69"/>
      <c r="J1523" s="68"/>
      <c r="K1523" s="55"/>
    </row>
    <row r="1524" spans="1:11" s="48" customFormat="1" ht="15.75" outlineLevel="2" x14ac:dyDescent="0.2">
      <c r="A1524" s="84">
        <f t="shared" si="120"/>
        <v>40</v>
      </c>
      <c r="B1524" s="71"/>
      <c r="C1524" s="85" t="s">
        <v>231</v>
      </c>
      <c r="D1524" s="81" t="s">
        <v>190</v>
      </c>
      <c r="E1524" s="69">
        <v>833</v>
      </c>
      <c r="F1524" s="69">
        <v>0</v>
      </c>
      <c r="G1524" s="69"/>
      <c r="H1524" s="69">
        <v>0</v>
      </c>
      <c r="I1524" s="69"/>
      <c r="J1524" s="68"/>
      <c r="K1524" s="55"/>
    </row>
    <row r="1525" spans="1:11" s="48" customFormat="1" ht="15.75" outlineLevel="2" x14ac:dyDescent="0.2">
      <c r="A1525" s="84">
        <f t="shared" si="120"/>
        <v>41</v>
      </c>
      <c r="B1525" s="71"/>
      <c r="C1525" s="85" t="s">
        <v>230</v>
      </c>
      <c r="D1525" s="81" t="s">
        <v>190</v>
      </c>
      <c r="E1525" s="69">
        <v>1665</v>
      </c>
      <c r="F1525" s="69">
        <v>0</v>
      </c>
      <c r="G1525" s="69"/>
      <c r="H1525" s="69">
        <v>0</v>
      </c>
      <c r="I1525" s="69"/>
      <c r="J1525" s="68"/>
      <c r="K1525" s="55"/>
    </row>
    <row r="1526" spans="1:11" s="48" customFormat="1" ht="15.75" outlineLevel="2" x14ac:dyDescent="0.2">
      <c r="A1526" s="84">
        <f t="shared" si="120"/>
        <v>42</v>
      </c>
      <c r="B1526" s="71"/>
      <c r="C1526" s="85" t="s">
        <v>229</v>
      </c>
      <c r="D1526" s="81" t="s">
        <v>190</v>
      </c>
      <c r="E1526" s="69">
        <v>1665</v>
      </c>
      <c r="F1526" s="69">
        <v>0</v>
      </c>
      <c r="G1526" s="69"/>
      <c r="H1526" s="69">
        <v>0</v>
      </c>
      <c r="I1526" s="69"/>
      <c r="J1526" s="68"/>
      <c r="K1526" s="55"/>
    </row>
    <row r="1527" spans="1:11" s="48" customFormat="1" ht="15.75" outlineLevel="2" x14ac:dyDescent="0.2">
      <c r="A1527" s="84">
        <f t="shared" si="120"/>
        <v>43</v>
      </c>
      <c r="B1527" s="71"/>
      <c r="C1527" s="85" t="s">
        <v>228</v>
      </c>
      <c r="D1527" s="81" t="s">
        <v>190</v>
      </c>
      <c r="E1527" s="69">
        <v>3330</v>
      </c>
      <c r="F1527" s="69">
        <v>0</v>
      </c>
      <c r="G1527" s="69"/>
      <c r="H1527" s="69">
        <v>0</v>
      </c>
      <c r="I1527" s="69"/>
      <c r="J1527" s="68"/>
      <c r="K1527" s="55"/>
    </row>
    <row r="1528" spans="1:11" s="48" customFormat="1" ht="15.75" outlineLevel="2" x14ac:dyDescent="0.2">
      <c r="A1528" s="84">
        <f t="shared" si="120"/>
        <v>44</v>
      </c>
      <c r="B1528" s="71"/>
      <c r="C1528" s="85" t="s">
        <v>227</v>
      </c>
      <c r="D1528" s="81" t="s">
        <v>190</v>
      </c>
      <c r="E1528" s="69">
        <v>1665</v>
      </c>
      <c r="F1528" s="69">
        <v>0</v>
      </c>
      <c r="G1528" s="69"/>
      <c r="H1528" s="69">
        <v>0</v>
      </c>
      <c r="I1528" s="69"/>
      <c r="J1528" s="68"/>
      <c r="K1528" s="55"/>
    </row>
    <row r="1529" spans="1:11" s="48" customFormat="1" ht="15.75" outlineLevel="2" x14ac:dyDescent="0.2">
      <c r="A1529" s="84">
        <f t="shared" si="120"/>
        <v>45</v>
      </c>
      <c r="B1529" s="71"/>
      <c r="C1529" s="85" t="s">
        <v>226</v>
      </c>
      <c r="D1529" s="81" t="s">
        <v>190</v>
      </c>
      <c r="E1529" s="69">
        <v>1665</v>
      </c>
      <c r="F1529" s="69">
        <v>0</v>
      </c>
      <c r="G1529" s="69"/>
      <c r="H1529" s="69">
        <v>0</v>
      </c>
      <c r="I1529" s="69"/>
      <c r="J1529" s="68"/>
      <c r="K1529" s="55"/>
    </row>
    <row r="1530" spans="1:11" s="48" customFormat="1" ht="15.75" outlineLevel="2" x14ac:dyDescent="0.2">
      <c r="A1530" s="84">
        <f t="shared" si="120"/>
        <v>46</v>
      </c>
      <c r="B1530" s="71"/>
      <c r="C1530" s="85" t="s">
        <v>225</v>
      </c>
      <c r="D1530" s="81" t="s">
        <v>190</v>
      </c>
      <c r="E1530" s="69">
        <v>1665</v>
      </c>
      <c r="F1530" s="69">
        <v>0</v>
      </c>
      <c r="G1530" s="69"/>
      <c r="H1530" s="69">
        <v>0</v>
      </c>
      <c r="I1530" s="69"/>
      <c r="J1530" s="68"/>
      <c r="K1530" s="55"/>
    </row>
    <row r="1531" spans="1:11" s="48" customFormat="1" ht="15.75" outlineLevel="2" x14ac:dyDescent="0.2">
      <c r="A1531" s="84">
        <f t="shared" si="120"/>
        <v>47</v>
      </c>
      <c r="B1531" s="71"/>
      <c r="C1531" s="85" t="s">
        <v>224</v>
      </c>
      <c r="D1531" s="81" t="s">
        <v>190</v>
      </c>
      <c r="E1531" s="69">
        <v>833</v>
      </c>
      <c r="F1531" s="69">
        <v>0</v>
      </c>
      <c r="G1531" s="69"/>
      <c r="H1531" s="69">
        <v>0</v>
      </c>
      <c r="I1531" s="69"/>
      <c r="J1531" s="68"/>
      <c r="K1531" s="55"/>
    </row>
    <row r="1532" spans="1:11" s="48" customFormat="1" ht="15.75" outlineLevel="2" x14ac:dyDescent="0.2">
      <c r="A1532" s="84">
        <f t="shared" si="120"/>
        <v>48</v>
      </c>
      <c r="B1532" s="71"/>
      <c r="C1532" s="85" t="s">
        <v>223</v>
      </c>
      <c r="D1532" s="81" t="s">
        <v>190</v>
      </c>
      <c r="E1532" s="69">
        <v>833</v>
      </c>
      <c r="F1532" s="69">
        <v>0</v>
      </c>
      <c r="G1532" s="69"/>
      <c r="H1532" s="69">
        <v>0</v>
      </c>
      <c r="I1532" s="69"/>
      <c r="J1532" s="68"/>
      <c r="K1532" s="55"/>
    </row>
    <row r="1533" spans="1:11" s="48" customFormat="1" ht="15.75" outlineLevel="2" x14ac:dyDescent="0.2">
      <c r="A1533" s="84">
        <f t="shared" si="120"/>
        <v>49</v>
      </c>
      <c r="B1533" s="71"/>
      <c r="C1533" s="85" t="s">
        <v>222</v>
      </c>
      <c r="D1533" s="81" t="s">
        <v>190</v>
      </c>
      <c r="E1533" s="69">
        <v>72</v>
      </c>
      <c r="F1533" s="69">
        <v>0</v>
      </c>
      <c r="G1533" s="69"/>
      <c r="H1533" s="69">
        <v>0</v>
      </c>
      <c r="I1533" s="69"/>
      <c r="J1533" s="68"/>
      <c r="K1533" s="55"/>
    </row>
    <row r="1534" spans="1:11" s="48" customFormat="1" ht="15.75" outlineLevel="2" x14ac:dyDescent="0.2">
      <c r="A1534" s="84">
        <f t="shared" si="120"/>
        <v>50</v>
      </c>
      <c r="B1534" s="71"/>
      <c r="C1534" s="85" t="s">
        <v>221</v>
      </c>
      <c r="D1534" s="81" t="s">
        <v>190</v>
      </c>
      <c r="E1534" s="69">
        <v>217</v>
      </c>
      <c r="F1534" s="69">
        <v>0</v>
      </c>
      <c r="G1534" s="69"/>
      <c r="H1534" s="69">
        <v>0</v>
      </c>
      <c r="I1534" s="69"/>
      <c r="J1534" s="68"/>
      <c r="K1534" s="55"/>
    </row>
    <row r="1535" spans="1:11" s="48" customFormat="1" ht="15.75" outlineLevel="2" x14ac:dyDescent="0.2">
      <c r="A1535" s="84">
        <f t="shared" si="120"/>
        <v>51</v>
      </c>
      <c r="B1535" s="71"/>
      <c r="C1535" s="85" t="s">
        <v>262</v>
      </c>
      <c r="D1535" s="81" t="s">
        <v>211</v>
      </c>
      <c r="E1535" s="69">
        <f>452.48*4.79</f>
        <v>2167.3792000000003</v>
      </c>
      <c r="F1535" s="69">
        <v>0</v>
      </c>
      <c r="G1535" s="69"/>
      <c r="H1535" s="69">
        <v>0</v>
      </c>
      <c r="I1535" s="69"/>
      <c r="J1535" s="68"/>
      <c r="K1535" s="55"/>
    </row>
    <row r="1536" spans="1:11" s="48" customFormat="1" ht="15.75" outlineLevel="2" x14ac:dyDescent="0.2">
      <c r="A1536" s="84">
        <f t="shared" si="120"/>
        <v>52</v>
      </c>
      <c r="B1536" s="71"/>
      <c r="C1536" s="85" t="s">
        <v>261</v>
      </c>
      <c r="D1536" s="81" t="s">
        <v>211</v>
      </c>
      <c r="E1536" s="69">
        <f>452.48*4.81</f>
        <v>2176.4288000000001</v>
      </c>
      <c r="F1536" s="69">
        <v>0</v>
      </c>
      <c r="G1536" s="69"/>
      <c r="H1536" s="69">
        <v>0</v>
      </c>
      <c r="I1536" s="69"/>
      <c r="J1536" s="68"/>
      <c r="K1536" s="55"/>
    </row>
    <row r="1537" spans="1:11" s="48" customFormat="1" ht="15.75" outlineLevel="2" x14ac:dyDescent="0.2">
      <c r="A1537" s="84">
        <f t="shared" si="120"/>
        <v>53</v>
      </c>
      <c r="B1537" s="71"/>
      <c r="C1537" s="85" t="s">
        <v>218</v>
      </c>
      <c r="D1537" s="81" t="s">
        <v>217</v>
      </c>
      <c r="E1537" s="89">
        <v>160</v>
      </c>
      <c r="F1537" s="69">
        <v>0</v>
      </c>
      <c r="G1537" s="69"/>
      <c r="H1537" s="69">
        <v>0</v>
      </c>
      <c r="I1537" s="69"/>
      <c r="J1537" s="68"/>
      <c r="K1537" s="55"/>
    </row>
    <row r="1538" spans="1:11" s="48" customFormat="1" ht="15.75" outlineLevel="2" x14ac:dyDescent="0.2">
      <c r="A1538" s="84">
        <f>A1536+1</f>
        <v>53</v>
      </c>
      <c r="B1538" s="71"/>
      <c r="C1538" s="85" t="s">
        <v>216</v>
      </c>
      <c r="D1538" s="81" t="s">
        <v>215</v>
      </c>
      <c r="E1538" s="69">
        <v>1</v>
      </c>
      <c r="F1538" s="69">
        <v>0</v>
      </c>
      <c r="G1538" s="69"/>
      <c r="H1538" s="69">
        <v>0</v>
      </c>
      <c r="I1538" s="69"/>
      <c r="J1538" s="68"/>
      <c r="K1538" s="55"/>
    </row>
    <row r="1539" spans="1:11" s="48" customFormat="1" ht="15.75" outlineLevel="1" x14ac:dyDescent="0.2">
      <c r="A1539" s="103"/>
      <c r="B1539" s="102"/>
      <c r="C1539" s="101" t="s">
        <v>260</v>
      </c>
      <c r="D1539" s="100"/>
      <c r="E1539" s="99"/>
      <c r="F1539" s="98">
        <v>0</v>
      </c>
      <c r="G1539" s="98">
        <f>SUM(G1541:G1553)</f>
        <v>8309933.418800001</v>
      </c>
      <c r="H1539" s="98">
        <v>0</v>
      </c>
      <c r="I1539" s="98">
        <f>SUM(I1541:I1553)</f>
        <v>10553560.106036998</v>
      </c>
      <c r="J1539" s="98">
        <f>SUM(J1541:J1553)</f>
        <v>18863493.524837002</v>
      </c>
      <c r="K1539" s="255" t="s">
        <v>252</v>
      </c>
    </row>
    <row r="1540" spans="1:11" s="48" customFormat="1" ht="15.75" outlineLevel="1" x14ac:dyDescent="0.2">
      <c r="A1540" s="84"/>
      <c r="B1540" s="71"/>
      <c r="C1540" s="88" t="s">
        <v>251</v>
      </c>
      <c r="D1540" s="89"/>
      <c r="E1540" s="69"/>
      <c r="F1540" s="69">
        <v>0</v>
      </c>
      <c r="G1540" s="69">
        <f t="shared" ref="G1540:G1552" si="121">F1540*E1540</f>
        <v>0</v>
      </c>
      <c r="H1540" s="69">
        <v>0</v>
      </c>
      <c r="I1540" s="69">
        <f t="shared" ref="I1540:I1552" si="122">H1540*E1540</f>
        <v>0</v>
      </c>
      <c r="J1540" s="68">
        <f t="shared" ref="J1540:J1552" si="123">G1540+I1540</f>
        <v>0</v>
      </c>
      <c r="K1540" s="256"/>
    </row>
    <row r="1541" spans="1:11" s="48" customFormat="1" ht="15.75" customHeight="1" outlineLevel="1" x14ac:dyDescent="0.2">
      <c r="A1541" s="84">
        <v>38</v>
      </c>
      <c r="B1541" s="71"/>
      <c r="C1541" s="85" t="s">
        <v>250</v>
      </c>
      <c r="D1541" s="81" t="s">
        <v>185</v>
      </c>
      <c r="E1541" s="69">
        <v>55.04</v>
      </c>
      <c r="F1541" s="69">
        <v>13494</v>
      </c>
      <c r="G1541" s="69">
        <f t="shared" si="121"/>
        <v>742709.76000000001</v>
      </c>
      <c r="H1541" s="69">
        <v>0</v>
      </c>
      <c r="I1541" s="69">
        <f t="shared" si="122"/>
        <v>0</v>
      </c>
      <c r="J1541" s="68">
        <f t="shared" si="123"/>
        <v>742709.76000000001</v>
      </c>
      <c r="K1541" s="256"/>
    </row>
    <row r="1542" spans="1:11" s="48" customFormat="1" ht="15.75" outlineLevel="1" x14ac:dyDescent="0.2">
      <c r="A1542" s="84">
        <f>A1541+1</f>
        <v>39</v>
      </c>
      <c r="B1542" s="71"/>
      <c r="C1542" s="85" t="s">
        <v>249</v>
      </c>
      <c r="D1542" s="81" t="s">
        <v>185</v>
      </c>
      <c r="E1542" s="69">
        <v>213.41</v>
      </c>
      <c r="F1542" s="69">
        <v>19422</v>
      </c>
      <c r="G1542" s="69">
        <f t="shared" si="121"/>
        <v>4144849.02</v>
      </c>
      <c r="H1542" s="69">
        <v>0</v>
      </c>
      <c r="I1542" s="69">
        <f t="shared" si="122"/>
        <v>0</v>
      </c>
      <c r="J1542" s="68">
        <f t="shared" si="123"/>
        <v>4144849.02</v>
      </c>
      <c r="K1542" s="256"/>
    </row>
    <row r="1543" spans="1:11" s="48" customFormat="1" ht="15.75" outlineLevel="1" x14ac:dyDescent="0.2">
      <c r="A1543" s="84">
        <f>A1542+1</f>
        <v>40</v>
      </c>
      <c r="B1543" s="71"/>
      <c r="C1543" s="85" t="s">
        <v>248</v>
      </c>
      <c r="D1543" s="81" t="s">
        <v>185</v>
      </c>
      <c r="E1543" s="69">
        <f>136</f>
        <v>136</v>
      </c>
      <c r="F1543" s="69">
        <v>2405</v>
      </c>
      <c r="G1543" s="69">
        <f t="shared" si="121"/>
        <v>327080</v>
      </c>
      <c r="H1543" s="69">
        <v>0</v>
      </c>
      <c r="I1543" s="69">
        <f t="shared" si="122"/>
        <v>0</v>
      </c>
      <c r="J1543" s="68">
        <f t="shared" si="123"/>
        <v>327080</v>
      </c>
      <c r="K1543" s="257"/>
    </row>
    <row r="1544" spans="1:11" s="48" customFormat="1" ht="25.5" outlineLevel="1" x14ac:dyDescent="0.2">
      <c r="A1544" s="84"/>
      <c r="B1544" s="71"/>
      <c r="C1544" s="85" t="s">
        <v>247</v>
      </c>
      <c r="D1544" s="81"/>
      <c r="E1544" s="69"/>
      <c r="F1544" s="69">
        <v>0</v>
      </c>
      <c r="G1544" s="69">
        <f t="shared" si="121"/>
        <v>0</v>
      </c>
      <c r="H1544" s="69">
        <v>0</v>
      </c>
      <c r="I1544" s="69">
        <f t="shared" si="122"/>
        <v>0</v>
      </c>
      <c r="J1544" s="68">
        <f t="shared" si="123"/>
        <v>0</v>
      </c>
      <c r="K1544" s="255" t="s">
        <v>259</v>
      </c>
    </row>
    <row r="1545" spans="1:11" s="48" customFormat="1" ht="15.75" outlineLevel="1" x14ac:dyDescent="0.2">
      <c r="A1545" s="84">
        <f>A1543+1</f>
        <v>41</v>
      </c>
      <c r="B1545" s="71"/>
      <c r="C1545" s="85" t="s">
        <v>245</v>
      </c>
      <c r="D1545" s="81" t="s">
        <v>185</v>
      </c>
      <c r="E1545" s="69">
        <v>105</v>
      </c>
      <c r="F1545" s="69">
        <v>2513.1600000000003</v>
      </c>
      <c r="G1545" s="69">
        <f t="shared" si="121"/>
        <v>263881.80000000005</v>
      </c>
      <c r="H1545" s="69">
        <v>6681</v>
      </c>
      <c r="I1545" s="69">
        <f t="shared" si="122"/>
        <v>701505</v>
      </c>
      <c r="J1545" s="68">
        <f t="shared" si="123"/>
        <v>965386.8</v>
      </c>
      <c r="K1545" s="256"/>
    </row>
    <row r="1546" spans="1:11" s="48" customFormat="1" ht="15.75" outlineLevel="1" x14ac:dyDescent="0.2">
      <c r="A1546" s="84">
        <f>A1545+1</f>
        <v>42</v>
      </c>
      <c r="B1546" s="71"/>
      <c r="C1546" s="85" t="s">
        <v>244</v>
      </c>
      <c r="D1546" s="81" t="s">
        <v>185</v>
      </c>
      <c r="E1546" s="69">
        <v>112.6</v>
      </c>
      <c r="F1546" s="69">
        <v>2333.7600000000002</v>
      </c>
      <c r="G1546" s="69">
        <f t="shared" si="121"/>
        <v>262781.37599999999</v>
      </c>
      <c r="H1546" s="69">
        <v>2161.5</v>
      </c>
      <c r="I1546" s="69">
        <f t="shared" si="122"/>
        <v>243384.9</v>
      </c>
      <c r="J1546" s="68">
        <f t="shared" si="123"/>
        <v>506166.27599999995</v>
      </c>
      <c r="K1546" s="256"/>
    </row>
    <row r="1547" spans="1:11" s="48" customFormat="1" ht="15.75" outlineLevel="1" x14ac:dyDescent="0.2">
      <c r="A1547" s="84">
        <f>A1546+1</f>
        <v>43</v>
      </c>
      <c r="B1547" s="71"/>
      <c r="C1547" s="85" t="s">
        <v>243</v>
      </c>
      <c r="D1547" s="81" t="s">
        <v>179</v>
      </c>
      <c r="E1547" s="69">
        <v>156.38999999999999</v>
      </c>
      <c r="F1547" s="69">
        <v>46.800000000000004</v>
      </c>
      <c r="G1547" s="69">
        <f t="shared" si="121"/>
        <v>7319.0519999999997</v>
      </c>
      <c r="H1547" s="69">
        <v>264.096</v>
      </c>
      <c r="I1547" s="69">
        <f t="shared" si="122"/>
        <v>41301.973439999994</v>
      </c>
      <c r="J1547" s="68">
        <f t="shared" si="123"/>
        <v>48621.025439999998</v>
      </c>
      <c r="K1547" s="256"/>
    </row>
    <row r="1548" spans="1:11" s="48" customFormat="1" ht="15.75" outlineLevel="1" x14ac:dyDescent="0.2">
      <c r="A1548" s="84"/>
      <c r="B1548" s="71"/>
      <c r="C1548" s="88" t="s">
        <v>258</v>
      </c>
      <c r="D1548" s="89"/>
      <c r="E1548" s="69"/>
      <c r="F1548" s="69"/>
      <c r="G1548" s="69">
        <f t="shared" si="121"/>
        <v>0</v>
      </c>
      <c r="H1548" s="69"/>
      <c r="I1548" s="69">
        <f t="shared" si="122"/>
        <v>0</v>
      </c>
      <c r="J1548" s="68">
        <f t="shared" si="123"/>
        <v>0</v>
      </c>
      <c r="K1548" s="256"/>
    </row>
    <row r="1549" spans="1:11" s="48" customFormat="1" ht="38.25" outlineLevel="1" x14ac:dyDescent="0.2">
      <c r="A1549" s="84">
        <f>A1547+1</f>
        <v>44</v>
      </c>
      <c r="B1549" s="71"/>
      <c r="C1549" s="85" t="s">
        <v>257</v>
      </c>
      <c r="D1549" s="81" t="s">
        <v>179</v>
      </c>
      <c r="E1549" s="69">
        <v>156.38999999999999</v>
      </c>
      <c r="F1549" s="69">
        <v>2475.7200000000003</v>
      </c>
      <c r="G1549" s="69">
        <f t="shared" si="121"/>
        <v>387177.85080000001</v>
      </c>
      <c r="H1549" s="69">
        <v>60860.412300000004</v>
      </c>
      <c r="I1549" s="69">
        <f t="shared" si="122"/>
        <v>9517959.8795969989</v>
      </c>
      <c r="J1549" s="68">
        <f t="shared" si="123"/>
        <v>9905137.730396999</v>
      </c>
      <c r="K1549" s="256"/>
    </row>
    <row r="1550" spans="1:11" s="48" customFormat="1" ht="15.75" outlineLevel="1" x14ac:dyDescent="0.2">
      <c r="A1550" s="84">
        <f>A1549+1</f>
        <v>45</v>
      </c>
      <c r="B1550" s="71"/>
      <c r="C1550" s="85" t="s">
        <v>240</v>
      </c>
      <c r="D1550" s="81" t="s">
        <v>179</v>
      </c>
      <c r="E1550" s="69">
        <v>156.38999999999999</v>
      </c>
      <c r="F1550" s="69">
        <v>6552</v>
      </c>
      <c r="G1550" s="69">
        <f t="shared" si="121"/>
        <v>1024667.2799999999</v>
      </c>
      <c r="H1550" s="69">
        <v>0</v>
      </c>
      <c r="I1550" s="69">
        <f t="shared" si="122"/>
        <v>0</v>
      </c>
      <c r="J1550" s="68">
        <f t="shared" si="123"/>
        <v>1024667.2799999999</v>
      </c>
      <c r="K1550" s="256"/>
    </row>
    <row r="1551" spans="1:11" s="48" customFormat="1" ht="15.75" customHeight="1" outlineLevel="1" x14ac:dyDescent="0.2">
      <c r="A1551" s="96">
        <f>A1550+1</f>
        <v>46</v>
      </c>
      <c r="B1551" s="95"/>
      <c r="C1551" s="94" t="s">
        <v>239</v>
      </c>
      <c r="D1551" s="93" t="s">
        <v>179</v>
      </c>
      <c r="E1551" s="92">
        <v>156.38999999999999</v>
      </c>
      <c r="F1551" s="69">
        <v>6552</v>
      </c>
      <c r="G1551" s="69">
        <f t="shared" si="121"/>
        <v>1024667.2799999999</v>
      </c>
      <c r="H1551" s="69">
        <v>0</v>
      </c>
      <c r="I1551" s="69">
        <f t="shared" si="122"/>
        <v>0</v>
      </c>
      <c r="J1551" s="68">
        <f t="shared" si="123"/>
        <v>1024667.2799999999</v>
      </c>
      <c r="K1551" s="256"/>
    </row>
    <row r="1552" spans="1:11" s="48" customFormat="1" ht="15.75" outlineLevel="1" x14ac:dyDescent="0.2">
      <c r="A1552" s="84">
        <f>A1551+1</f>
        <v>47</v>
      </c>
      <c r="B1552" s="71"/>
      <c r="C1552" s="85" t="s">
        <v>238</v>
      </c>
      <c r="D1552" s="81" t="s">
        <v>190</v>
      </c>
      <c r="E1552" s="69">
        <v>1</v>
      </c>
      <c r="F1552" s="69">
        <v>124800</v>
      </c>
      <c r="G1552" s="69">
        <f t="shared" si="121"/>
        <v>124800</v>
      </c>
      <c r="H1552" s="69">
        <v>49408.353000000003</v>
      </c>
      <c r="I1552" s="69">
        <f t="shared" si="122"/>
        <v>49408.353000000003</v>
      </c>
      <c r="J1552" s="68">
        <f t="shared" si="123"/>
        <v>174208.353</v>
      </c>
      <c r="K1552" s="257"/>
    </row>
    <row r="1553" spans="1:11" s="48" customFormat="1" ht="15.75" outlineLevel="2" x14ac:dyDescent="0.2">
      <c r="A1553" s="84"/>
      <c r="B1553" s="71"/>
      <c r="C1553" s="88" t="s">
        <v>256</v>
      </c>
      <c r="D1553" s="89"/>
      <c r="E1553" s="69"/>
      <c r="F1553" s="69">
        <v>0</v>
      </c>
      <c r="G1553" s="69"/>
      <c r="H1553" s="69">
        <v>0</v>
      </c>
      <c r="I1553" s="69"/>
      <c r="J1553" s="68"/>
      <c r="K1553" s="55"/>
    </row>
    <row r="1554" spans="1:11" s="48" customFormat="1" ht="15.75" outlineLevel="2" x14ac:dyDescent="0.2">
      <c r="A1554" s="84"/>
      <c r="B1554" s="71"/>
      <c r="C1554" s="85" t="s">
        <v>233</v>
      </c>
      <c r="D1554" s="81" t="s">
        <v>190</v>
      </c>
      <c r="E1554" s="69">
        <v>25</v>
      </c>
      <c r="F1554" s="69">
        <v>0</v>
      </c>
      <c r="G1554" s="69"/>
      <c r="H1554" s="69">
        <v>0</v>
      </c>
      <c r="I1554" s="69"/>
      <c r="J1554" s="68"/>
      <c r="K1554" s="55"/>
    </row>
    <row r="1555" spans="1:11" s="48" customFormat="1" ht="15.75" outlineLevel="2" x14ac:dyDescent="0.2">
      <c r="A1555" s="84"/>
      <c r="B1555" s="71"/>
      <c r="C1555" s="85" t="s">
        <v>232</v>
      </c>
      <c r="D1555" s="81" t="s">
        <v>190</v>
      </c>
      <c r="E1555" s="69">
        <v>288</v>
      </c>
      <c r="F1555" s="69">
        <v>0</v>
      </c>
      <c r="G1555" s="69"/>
      <c r="H1555" s="69">
        <v>0</v>
      </c>
      <c r="I1555" s="69"/>
      <c r="J1555" s="68"/>
      <c r="K1555" s="55"/>
    </row>
    <row r="1556" spans="1:11" s="48" customFormat="1" ht="15.75" outlineLevel="2" x14ac:dyDescent="0.2">
      <c r="A1556" s="84"/>
      <c r="B1556" s="71"/>
      <c r="C1556" s="85" t="s">
        <v>231</v>
      </c>
      <c r="D1556" s="81" t="s">
        <v>190</v>
      </c>
      <c r="E1556" s="69">
        <v>576</v>
      </c>
      <c r="F1556" s="69">
        <v>0</v>
      </c>
      <c r="G1556" s="69"/>
      <c r="H1556" s="69">
        <v>0</v>
      </c>
      <c r="I1556" s="69"/>
      <c r="J1556" s="68"/>
      <c r="K1556" s="55"/>
    </row>
    <row r="1557" spans="1:11" s="48" customFormat="1" ht="15.75" outlineLevel="2" x14ac:dyDescent="0.2">
      <c r="A1557" s="84"/>
      <c r="B1557" s="71"/>
      <c r="C1557" s="85" t="s">
        <v>230</v>
      </c>
      <c r="D1557" s="81" t="s">
        <v>190</v>
      </c>
      <c r="E1557" s="69">
        <v>1151</v>
      </c>
      <c r="F1557" s="69">
        <v>0</v>
      </c>
      <c r="G1557" s="69"/>
      <c r="H1557" s="69">
        <v>0</v>
      </c>
      <c r="I1557" s="69"/>
      <c r="J1557" s="68"/>
      <c r="K1557" s="55"/>
    </row>
    <row r="1558" spans="1:11" s="48" customFormat="1" ht="15.75" outlineLevel="2" x14ac:dyDescent="0.2">
      <c r="A1558" s="84"/>
      <c r="B1558" s="71"/>
      <c r="C1558" s="85" t="s">
        <v>229</v>
      </c>
      <c r="D1558" s="81" t="s">
        <v>190</v>
      </c>
      <c r="E1558" s="69">
        <v>1151</v>
      </c>
      <c r="F1558" s="69">
        <v>0</v>
      </c>
      <c r="G1558" s="69"/>
      <c r="H1558" s="69">
        <v>0</v>
      </c>
      <c r="I1558" s="69"/>
      <c r="J1558" s="68"/>
      <c r="K1558" s="55"/>
    </row>
    <row r="1559" spans="1:11" s="48" customFormat="1" ht="15.75" outlineLevel="2" x14ac:dyDescent="0.2">
      <c r="A1559" s="84"/>
      <c r="B1559" s="71"/>
      <c r="C1559" s="85" t="s">
        <v>228</v>
      </c>
      <c r="D1559" s="81" t="s">
        <v>190</v>
      </c>
      <c r="E1559" s="69">
        <v>2302</v>
      </c>
      <c r="F1559" s="69">
        <v>0</v>
      </c>
      <c r="G1559" s="69"/>
      <c r="H1559" s="69">
        <v>0</v>
      </c>
      <c r="I1559" s="69"/>
      <c r="J1559" s="68"/>
      <c r="K1559" s="55"/>
    </row>
    <row r="1560" spans="1:11" s="48" customFormat="1" ht="15.75" outlineLevel="2" x14ac:dyDescent="0.2">
      <c r="A1560" s="84"/>
      <c r="B1560" s="71"/>
      <c r="C1560" s="85" t="s">
        <v>227</v>
      </c>
      <c r="D1560" s="81" t="s">
        <v>190</v>
      </c>
      <c r="E1560" s="69">
        <v>1151</v>
      </c>
      <c r="F1560" s="69">
        <v>0</v>
      </c>
      <c r="G1560" s="69"/>
      <c r="H1560" s="69">
        <v>0</v>
      </c>
      <c r="I1560" s="69"/>
      <c r="J1560" s="68"/>
      <c r="K1560" s="55"/>
    </row>
    <row r="1561" spans="1:11" s="48" customFormat="1" ht="15.75" outlineLevel="2" x14ac:dyDescent="0.2">
      <c r="A1561" s="84"/>
      <c r="B1561" s="71"/>
      <c r="C1561" s="85" t="s">
        <v>226</v>
      </c>
      <c r="D1561" s="81" t="s">
        <v>190</v>
      </c>
      <c r="E1561" s="69">
        <v>1151</v>
      </c>
      <c r="F1561" s="69">
        <v>0</v>
      </c>
      <c r="G1561" s="69"/>
      <c r="H1561" s="69">
        <v>0</v>
      </c>
      <c r="I1561" s="69"/>
      <c r="J1561" s="68"/>
      <c r="K1561" s="55"/>
    </row>
    <row r="1562" spans="1:11" s="48" customFormat="1" ht="15.75" outlineLevel="2" x14ac:dyDescent="0.2">
      <c r="A1562" s="84"/>
      <c r="B1562" s="71"/>
      <c r="C1562" s="85" t="s">
        <v>225</v>
      </c>
      <c r="D1562" s="81" t="s">
        <v>190</v>
      </c>
      <c r="E1562" s="69">
        <v>1151</v>
      </c>
      <c r="F1562" s="69">
        <v>0</v>
      </c>
      <c r="G1562" s="69"/>
      <c r="H1562" s="69">
        <v>0</v>
      </c>
      <c r="I1562" s="69"/>
      <c r="J1562" s="68"/>
      <c r="K1562" s="55"/>
    </row>
    <row r="1563" spans="1:11" s="48" customFormat="1" ht="15.75" outlineLevel="2" x14ac:dyDescent="0.2">
      <c r="A1563" s="84"/>
      <c r="B1563" s="71"/>
      <c r="C1563" s="85" t="s">
        <v>224</v>
      </c>
      <c r="D1563" s="81" t="s">
        <v>190</v>
      </c>
      <c r="E1563" s="69">
        <v>576</v>
      </c>
      <c r="F1563" s="69">
        <v>0</v>
      </c>
      <c r="G1563" s="69"/>
      <c r="H1563" s="69">
        <v>0</v>
      </c>
      <c r="I1563" s="69"/>
      <c r="J1563" s="68"/>
      <c r="K1563" s="55"/>
    </row>
    <row r="1564" spans="1:11" s="48" customFormat="1" ht="15.75" outlineLevel="2" x14ac:dyDescent="0.2">
      <c r="A1564" s="84"/>
      <c r="B1564" s="71"/>
      <c r="C1564" s="85" t="s">
        <v>223</v>
      </c>
      <c r="D1564" s="81" t="s">
        <v>190</v>
      </c>
      <c r="E1564" s="69">
        <v>576</v>
      </c>
      <c r="F1564" s="69">
        <v>0</v>
      </c>
      <c r="G1564" s="69"/>
      <c r="H1564" s="69">
        <v>0</v>
      </c>
      <c r="I1564" s="69"/>
      <c r="J1564" s="68"/>
      <c r="K1564" s="55"/>
    </row>
    <row r="1565" spans="1:11" s="48" customFormat="1" ht="15.75" outlineLevel="2" x14ac:dyDescent="0.2">
      <c r="A1565" s="84"/>
      <c r="B1565" s="71"/>
      <c r="C1565" s="85" t="s">
        <v>222</v>
      </c>
      <c r="D1565" s="81" t="s">
        <v>190</v>
      </c>
      <c r="E1565" s="69">
        <v>50</v>
      </c>
      <c r="F1565" s="69">
        <v>0</v>
      </c>
      <c r="G1565" s="69"/>
      <c r="H1565" s="69">
        <v>0</v>
      </c>
      <c r="I1565" s="69"/>
      <c r="J1565" s="68"/>
      <c r="K1565" s="55"/>
    </row>
    <row r="1566" spans="1:11" s="48" customFormat="1" ht="15.75" outlineLevel="2" x14ac:dyDescent="0.2">
      <c r="A1566" s="84"/>
      <c r="B1566" s="71"/>
      <c r="C1566" s="85" t="s">
        <v>221</v>
      </c>
      <c r="D1566" s="81" t="s">
        <v>190</v>
      </c>
      <c r="E1566" s="69">
        <v>150</v>
      </c>
      <c r="F1566" s="69">
        <v>0</v>
      </c>
      <c r="G1566" s="69"/>
      <c r="H1566" s="69">
        <v>0</v>
      </c>
      <c r="I1566" s="69"/>
      <c r="J1566" s="68"/>
      <c r="K1566" s="55"/>
    </row>
    <row r="1567" spans="1:11" s="48" customFormat="1" ht="15.75" outlineLevel="2" x14ac:dyDescent="0.2">
      <c r="A1567" s="84"/>
      <c r="B1567" s="71"/>
      <c r="C1567" s="82" t="s">
        <v>255</v>
      </c>
      <c r="D1567" s="91" t="s">
        <v>211</v>
      </c>
      <c r="E1567" s="90">
        <f>312.78*4.79</f>
        <v>1498.2161999999998</v>
      </c>
      <c r="F1567" s="69">
        <v>0</v>
      </c>
      <c r="G1567" s="69"/>
      <c r="H1567" s="69">
        <v>0</v>
      </c>
      <c r="I1567" s="69"/>
      <c r="J1567" s="68"/>
      <c r="K1567" s="55"/>
    </row>
    <row r="1568" spans="1:11" s="48" customFormat="1" ht="15.75" outlineLevel="2" x14ac:dyDescent="0.2">
      <c r="A1568" s="84"/>
      <c r="B1568" s="71"/>
      <c r="C1568" s="82" t="s">
        <v>254</v>
      </c>
      <c r="D1568" s="91" t="s">
        <v>211</v>
      </c>
      <c r="E1568" s="90">
        <f>312.78*4.81</f>
        <v>1504.4717999999998</v>
      </c>
      <c r="F1568" s="69">
        <v>0</v>
      </c>
      <c r="G1568" s="69"/>
      <c r="H1568" s="69">
        <v>0</v>
      </c>
      <c r="I1568" s="69"/>
      <c r="J1568" s="68"/>
      <c r="K1568" s="55"/>
    </row>
    <row r="1569" spans="1:11" s="48" customFormat="1" ht="15.75" outlineLevel="2" x14ac:dyDescent="0.2">
      <c r="A1569" s="84"/>
      <c r="B1569" s="71"/>
      <c r="C1569" s="85" t="s">
        <v>218</v>
      </c>
      <c r="D1569" s="81" t="s">
        <v>217</v>
      </c>
      <c r="E1569" s="89">
        <v>111</v>
      </c>
      <c r="F1569" s="69">
        <v>0</v>
      </c>
      <c r="G1569" s="69"/>
      <c r="H1569" s="69">
        <v>0</v>
      </c>
      <c r="I1569" s="69"/>
      <c r="J1569" s="68"/>
      <c r="K1569" s="55"/>
    </row>
    <row r="1570" spans="1:11" s="48" customFormat="1" ht="15.75" outlineLevel="2" x14ac:dyDescent="0.2">
      <c r="A1570" s="84"/>
      <c r="B1570" s="71"/>
      <c r="C1570" s="85" t="s">
        <v>216</v>
      </c>
      <c r="D1570" s="81" t="s">
        <v>215</v>
      </c>
      <c r="E1570" s="69">
        <v>1</v>
      </c>
      <c r="F1570" s="69">
        <v>0</v>
      </c>
      <c r="G1570" s="69"/>
      <c r="H1570" s="69">
        <v>0</v>
      </c>
      <c r="I1570" s="69"/>
      <c r="J1570" s="68"/>
      <c r="K1570" s="55"/>
    </row>
    <row r="1571" spans="1:11" s="48" customFormat="1" ht="15.75" outlineLevel="2" x14ac:dyDescent="0.2">
      <c r="A1571" s="84"/>
      <c r="B1571" s="71"/>
      <c r="C1571" s="88" t="s">
        <v>214</v>
      </c>
      <c r="D1571" s="87" t="s">
        <v>190</v>
      </c>
      <c r="E1571" s="86">
        <v>1</v>
      </c>
      <c r="F1571" s="69">
        <v>0</v>
      </c>
      <c r="G1571" s="69"/>
      <c r="H1571" s="69">
        <v>0</v>
      </c>
      <c r="I1571" s="69"/>
      <c r="J1571" s="68"/>
      <c r="K1571" s="55"/>
    </row>
    <row r="1572" spans="1:11" s="48" customFormat="1" ht="15.75" outlineLevel="2" x14ac:dyDescent="0.2">
      <c r="A1572" s="84"/>
      <c r="B1572" s="71"/>
      <c r="C1572" s="85" t="s">
        <v>213</v>
      </c>
      <c r="D1572" s="81" t="s">
        <v>211</v>
      </c>
      <c r="E1572" s="69">
        <f>4*44</f>
        <v>176</v>
      </c>
      <c r="F1572" s="69">
        <v>0</v>
      </c>
      <c r="G1572" s="69"/>
      <c r="H1572" s="69">
        <v>0</v>
      </c>
      <c r="I1572" s="69"/>
      <c r="J1572" s="68"/>
      <c r="K1572" s="55"/>
    </row>
    <row r="1573" spans="1:11" s="48" customFormat="1" ht="15.75" outlineLevel="2" x14ac:dyDescent="0.2">
      <c r="A1573" s="84"/>
      <c r="B1573" s="71"/>
      <c r="C1573" s="85" t="s">
        <v>212</v>
      </c>
      <c r="D1573" s="81" t="s">
        <v>211</v>
      </c>
      <c r="E1573" s="69">
        <f>4*14.13</f>
        <v>56.52</v>
      </c>
      <c r="F1573" s="69">
        <v>0</v>
      </c>
      <c r="G1573" s="69"/>
      <c r="H1573" s="69">
        <v>0</v>
      </c>
      <c r="I1573" s="69"/>
      <c r="J1573" s="68"/>
      <c r="K1573" s="55"/>
    </row>
    <row r="1574" spans="1:11" s="48" customFormat="1" ht="15.75" outlineLevel="2" x14ac:dyDescent="0.2">
      <c r="A1574" s="84"/>
      <c r="B1574" s="71"/>
      <c r="C1574" s="82" t="s">
        <v>210</v>
      </c>
      <c r="D1574" s="81" t="s">
        <v>190</v>
      </c>
      <c r="E1574" s="69">
        <v>2</v>
      </c>
      <c r="F1574" s="69">
        <v>0</v>
      </c>
      <c r="G1574" s="69"/>
      <c r="H1574" s="69">
        <v>0</v>
      </c>
      <c r="I1574" s="69"/>
      <c r="J1574" s="68"/>
      <c r="K1574" s="55"/>
    </row>
    <row r="1575" spans="1:11" s="48" customFormat="1" ht="15.75" outlineLevel="2" x14ac:dyDescent="0.2">
      <c r="A1575" s="84"/>
      <c r="B1575" s="71"/>
      <c r="C1575" s="82" t="s">
        <v>209</v>
      </c>
      <c r="D1575" s="81" t="s">
        <v>190</v>
      </c>
      <c r="E1575" s="69">
        <v>2</v>
      </c>
      <c r="F1575" s="69">
        <v>0</v>
      </c>
      <c r="G1575" s="69"/>
      <c r="H1575" s="69">
        <v>0</v>
      </c>
      <c r="I1575" s="69"/>
      <c r="J1575" s="68"/>
      <c r="K1575" s="55"/>
    </row>
    <row r="1576" spans="1:11" s="48" customFormat="1" ht="15.75" outlineLevel="1" x14ac:dyDescent="0.2">
      <c r="A1576" s="103"/>
      <c r="B1576" s="102"/>
      <c r="C1576" s="101" t="s">
        <v>253</v>
      </c>
      <c r="D1576" s="100"/>
      <c r="E1576" s="99"/>
      <c r="F1576" s="98">
        <v>0</v>
      </c>
      <c r="G1576" s="98">
        <f>SUM(G1578:G1590)</f>
        <v>5211391.4840000011</v>
      </c>
      <c r="H1576" s="98">
        <v>0</v>
      </c>
      <c r="I1576" s="98">
        <f>SUM(I1578:I1590)</f>
        <v>6715943.3906399999</v>
      </c>
      <c r="J1576" s="98">
        <f>SUM(J1578:J1590)</f>
        <v>11927334.874640001</v>
      </c>
      <c r="K1576" s="255" t="s">
        <v>252</v>
      </c>
    </row>
    <row r="1577" spans="1:11" s="48" customFormat="1" ht="15.75" outlineLevel="1" x14ac:dyDescent="0.2">
      <c r="A1577" s="84"/>
      <c r="B1577" s="71"/>
      <c r="C1577" s="88" t="s">
        <v>251</v>
      </c>
      <c r="D1577" s="89"/>
      <c r="E1577" s="69"/>
      <c r="F1577" s="69">
        <v>0</v>
      </c>
      <c r="G1577" s="69"/>
      <c r="H1577" s="69">
        <v>0</v>
      </c>
      <c r="I1577" s="69"/>
      <c r="J1577" s="68"/>
      <c r="K1577" s="256"/>
    </row>
    <row r="1578" spans="1:11" s="48" customFormat="1" ht="15.75" customHeight="1" outlineLevel="1" x14ac:dyDescent="0.2">
      <c r="A1578" s="84">
        <f>A1552+1</f>
        <v>48</v>
      </c>
      <c r="B1578" s="71"/>
      <c r="C1578" s="85" t="s">
        <v>250</v>
      </c>
      <c r="D1578" s="81" t="s">
        <v>185</v>
      </c>
      <c r="E1578" s="69">
        <v>34.22</v>
      </c>
      <c r="F1578" s="69">
        <v>13494</v>
      </c>
      <c r="G1578" s="69">
        <f t="shared" ref="G1578:G1589" si="124">F1578*E1578</f>
        <v>461764.68</v>
      </c>
      <c r="H1578" s="69">
        <v>0</v>
      </c>
      <c r="I1578" s="69">
        <f t="shared" ref="I1578:I1589" si="125">H1578*E1578</f>
        <v>0</v>
      </c>
      <c r="J1578" s="68">
        <f t="shared" ref="J1578:J1589" si="126">G1578+I1578</f>
        <v>461764.68</v>
      </c>
      <c r="K1578" s="256"/>
    </row>
    <row r="1579" spans="1:11" s="48" customFormat="1" ht="15.75" outlineLevel="1" x14ac:dyDescent="0.2">
      <c r="A1579" s="84">
        <f>A1578+1</f>
        <v>49</v>
      </c>
      <c r="B1579" s="71"/>
      <c r="C1579" s="85" t="s">
        <v>249</v>
      </c>
      <c r="D1579" s="81" t="s">
        <v>185</v>
      </c>
      <c r="E1579" s="69">
        <v>132.63</v>
      </c>
      <c r="F1579" s="69">
        <v>19422</v>
      </c>
      <c r="G1579" s="69">
        <f t="shared" si="124"/>
        <v>2575939.86</v>
      </c>
      <c r="H1579" s="69">
        <v>0</v>
      </c>
      <c r="I1579" s="69">
        <f t="shared" si="125"/>
        <v>0</v>
      </c>
      <c r="J1579" s="68">
        <f t="shared" si="126"/>
        <v>2575939.86</v>
      </c>
      <c r="K1579" s="256"/>
    </row>
    <row r="1580" spans="1:11" s="48" customFormat="1" ht="15.75" outlineLevel="1" x14ac:dyDescent="0.2">
      <c r="A1580" s="84">
        <f>A1579+1</f>
        <v>50</v>
      </c>
      <c r="B1580" s="71"/>
      <c r="C1580" s="85" t="s">
        <v>248</v>
      </c>
      <c r="D1580" s="81" t="s">
        <v>185</v>
      </c>
      <c r="E1580" s="69">
        <f>84.52</f>
        <v>84.52</v>
      </c>
      <c r="F1580" s="69">
        <v>2405</v>
      </c>
      <c r="G1580" s="69">
        <f t="shared" si="124"/>
        <v>203270.59999999998</v>
      </c>
      <c r="H1580" s="69">
        <v>0</v>
      </c>
      <c r="I1580" s="69">
        <f t="shared" si="125"/>
        <v>0</v>
      </c>
      <c r="J1580" s="68">
        <f t="shared" si="126"/>
        <v>203270.59999999998</v>
      </c>
      <c r="K1580" s="257"/>
    </row>
    <row r="1581" spans="1:11" s="48" customFormat="1" ht="25.5" outlineLevel="1" x14ac:dyDescent="0.2">
      <c r="A1581" s="84"/>
      <c r="B1581" s="71"/>
      <c r="C1581" s="85" t="s">
        <v>247</v>
      </c>
      <c r="D1581" s="81"/>
      <c r="E1581" s="69"/>
      <c r="F1581" s="69">
        <v>0</v>
      </c>
      <c r="G1581" s="69">
        <f t="shared" si="124"/>
        <v>0</v>
      </c>
      <c r="H1581" s="69">
        <v>0</v>
      </c>
      <c r="I1581" s="69">
        <f t="shared" si="125"/>
        <v>0</v>
      </c>
      <c r="J1581" s="68">
        <f t="shared" si="126"/>
        <v>0</v>
      </c>
      <c r="K1581" s="255" t="s">
        <v>246</v>
      </c>
    </row>
    <row r="1582" spans="1:11" s="48" customFormat="1" ht="15.75" outlineLevel="1" x14ac:dyDescent="0.2">
      <c r="A1582" s="84">
        <f>A1580+1</f>
        <v>51</v>
      </c>
      <c r="B1582" s="71"/>
      <c r="C1582" s="85" t="s">
        <v>245</v>
      </c>
      <c r="D1582" s="81" t="s">
        <v>185</v>
      </c>
      <c r="E1582" s="69">
        <v>65</v>
      </c>
      <c r="F1582" s="69">
        <v>2513.1600000000003</v>
      </c>
      <c r="G1582" s="69">
        <f t="shared" si="124"/>
        <v>163355.40000000002</v>
      </c>
      <c r="H1582" s="69">
        <v>6681</v>
      </c>
      <c r="I1582" s="69">
        <f t="shared" si="125"/>
        <v>434265</v>
      </c>
      <c r="J1582" s="68">
        <f t="shared" si="126"/>
        <v>597620.4</v>
      </c>
      <c r="K1582" s="256"/>
    </row>
    <row r="1583" spans="1:11" s="48" customFormat="1" ht="15.75" outlineLevel="1" x14ac:dyDescent="0.2">
      <c r="A1583" s="84">
        <f>A1582+1</f>
        <v>52</v>
      </c>
      <c r="B1583" s="71"/>
      <c r="C1583" s="85" t="s">
        <v>244</v>
      </c>
      <c r="D1583" s="81" t="s">
        <v>185</v>
      </c>
      <c r="E1583" s="69">
        <v>70</v>
      </c>
      <c r="F1583" s="69">
        <v>2333.7600000000002</v>
      </c>
      <c r="G1583" s="69">
        <f t="shared" si="124"/>
        <v>163363.20000000001</v>
      </c>
      <c r="H1583" s="69">
        <v>2161.5</v>
      </c>
      <c r="I1583" s="69">
        <f t="shared" si="125"/>
        <v>151305</v>
      </c>
      <c r="J1583" s="68">
        <f t="shared" si="126"/>
        <v>314668.2</v>
      </c>
      <c r="K1583" s="256"/>
    </row>
    <row r="1584" spans="1:11" s="48" customFormat="1" ht="15.75" outlineLevel="1" x14ac:dyDescent="0.2">
      <c r="A1584" s="84">
        <f>A1583+1</f>
        <v>53</v>
      </c>
      <c r="B1584" s="71"/>
      <c r="C1584" s="85" t="s">
        <v>243</v>
      </c>
      <c r="D1584" s="81" t="s">
        <v>179</v>
      </c>
      <c r="E1584" s="69">
        <v>97.2</v>
      </c>
      <c r="F1584" s="69">
        <v>46.800000000000004</v>
      </c>
      <c r="G1584" s="69">
        <f t="shared" si="124"/>
        <v>4548.9600000000009</v>
      </c>
      <c r="H1584" s="69">
        <v>264.096</v>
      </c>
      <c r="I1584" s="69">
        <f t="shared" si="125"/>
        <v>25670.1312</v>
      </c>
      <c r="J1584" s="68">
        <f t="shared" si="126"/>
        <v>30219.091200000003</v>
      </c>
      <c r="K1584" s="256"/>
    </row>
    <row r="1585" spans="1:11" s="48" customFormat="1" ht="15.75" outlineLevel="1" x14ac:dyDescent="0.2">
      <c r="A1585" s="97"/>
      <c r="B1585" s="71"/>
      <c r="C1585" s="88" t="s">
        <v>242</v>
      </c>
      <c r="D1585" s="89"/>
      <c r="E1585" s="69"/>
      <c r="F1585" s="69"/>
      <c r="G1585" s="69">
        <f t="shared" si="124"/>
        <v>0</v>
      </c>
      <c r="H1585" s="69"/>
      <c r="I1585" s="69">
        <f t="shared" si="125"/>
        <v>0</v>
      </c>
      <c r="J1585" s="68">
        <f t="shared" si="126"/>
        <v>0</v>
      </c>
      <c r="K1585" s="256"/>
    </row>
    <row r="1586" spans="1:11" s="48" customFormat="1" ht="38.25" outlineLevel="1" x14ac:dyDescent="0.2">
      <c r="A1586" s="84">
        <f>A1584+1</f>
        <v>54</v>
      </c>
      <c r="B1586" s="71"/>
      <c r="C1586" s="85" t="s">
        <v>241</v>
      </c>
      <c r="D1586" s="81" t="s">
        <v>179</v>
      </c>
      <c r="E1586" s="69">
        <v>97.2</v>
      </c>
      <c r="F1586" s="69">
        <v>2475.7200000000003</v>
      </c>
      <c r="G1586" s="69">
        <f t="shared" si="124"/>
        <v>240639.98400000003</v>
      </c>
      <c r="H1586" s="69">
        <v>62297.272700000001</v>
      </c>
      <c r="I1586" s="69">
        <f t="shared" si="125"/>
        <v>6055294.90644</v>
      </c>
      <c r="J1586" s="68">
        <f t="shared" si="126"/>
        <v>6295934.8904400002</v>
      </c>
      <c r="K1586" s="256"/>
    </row>
    <row r="1587" spans="1:11" s="48" customFormat="1" ht="15.75" outlineLevel="1" x14ac:dyDescent="0.2">
      <c r="A1587" s="84">
        <f>A1586+1</f>
        <v>55</v>
      </c>
      <c r="B1587" s="71"/>
      <c r="C1587" s="85" t="s">
        <v>240</v>
      </c>
      <c r="D1587" s="81" t="s">
        <v>179</v>
      </c>
      <c r="E1587" s="69">
        <v>97.2</v>
      </c>
      <c r="F1587" s="69">
        <v>6552</v>
      </c>
      <c r="G1587" s="69">
        <f t="shared" si="124"/>
        <v>636854.4</v>
      </c>
      <c r="H1587" s="69">
        <v>0</v>
      </c>
      <c r="I1587" s="69">
        <f t="shared" si="125"/>
        <v>0</v>
      </c>
      <c r="J1587" s="68">
        <f t="shared" si="126"/>
        <v>636854.4</v>
      </c>
      <c r="K1587" s="256"/>
    </row>
    <row r="1588" spans="1:11" s="48" customFormat="1" ht="15.75" customHeight="1" outlineLevel="1" x14ac:dyDescent="0.2">
      <c r="A1588" s="96">
        <f>A1587+1</f>
        <v>56</v>
      </c>
      <c r="B1588" s="95"/>
      <c r="C1588" s="94" t="s">
        <v>239</v>
      </c>
      <c r="D1588" s="93" t="s">
        <v>179</v>
      </c>
      <c r="E1588" s="92">
        <v>97.2</v>
      </c>
      <c r="F1588" s="69">
        <v>6552</v>
      </c>
      <c r="G1588" s="69">
        <f t="shared" si="124"/>
        <v>636854.4</v>
      </c>
      <c r="H1588" s="69">
        <v>0</v>
      </c>
      <c r="I1588" s="69">
        <f t="shared" si="125"/>
        <v>0</v>
      </c>
      <c r="J1588" s="68">
        <f t="shared" si="126"/>
        <v>636854.4</v>
      </c>
      <c r="K1588" s="256"/>
    </row>
    <row r="1589" spans="1:11" s="48" customFormat="1" ht="15.75" outlineLevel="1" x14ac:dyDescent="0.2">
      <c r="A1589" s="84">
        <f>A1587+1</f>
        <v>56</v>
      </c>
      <c r="B1589" s="71"/>
      <c r="C1589" s="85" t="s">
        <v>238</v>
      </c>
      <c r="D1589" s="81" t="s">
        <v>190</v>
      </c>
      <c r="E1589" s="69">
        <v>1</v>
      </c>
      <c r="F1589" s="69">
        <v>124800</v>
      </c>
      <c r="G1589" s="69">
        <f t="shared" si="124"/>
        <v>124800</v>
      </c>
      <c r="H1589" s="69">
        <v>49408.353000000003</v>
      </c>
      <c r="I1589" s="69">
        <f t="shared" si="125"/>
        <v>49408.353000000003</v>
      </c>
      <c r="J1589" s="68">
        <f t="shared" si="126"/>
        <v>174208.353</v>
      </c>
      <c r="K1589" s="257"/>
    </row>
    <row r="1590" spans="1:11" s="48" customFormat="1" ht="15.75" outlineLevel="2" x14ac:dyDescent="0.2">
      <c r="A1590" s="84"/>
      <c r="B1590" s="71"/>
      <c r="C1590" s="88" t="s">
        <v>237</v>
      </c>
      <c r="D1590" s="89"/>
      <c r="E1590" s="69"/>
      <c r="F1590" s="69"/>
      <c r="G1590" s="69"/>
      <c r="H1590" s="69"/>
      <c r="I1590" s="69"/>
      <c r="J1590" s="68"/>
      <c r="K1590" s="55"/>
    </row>
    <row r="1591" spans="1:11" s="48" customFormat="1" ht="15.75" outlineLevel="2" x14ac:dyDescent="0.2">
      <c r="A1591" s="84">
        <f>A1589+1</f>
        <v>57</v>
      </c>
      <c r="B1591" s="71"/>
      <c r="C1591" s="85" t="s">
        <v>236</v>
      </c>
      <c r="D1591" s="81" t="s">
        <v>185</v>
      </c>
      <c r="E1591" s="69">
        <v>65</v>
      </c>
      <c r="F1591" s="69"/>
      <c r="G1591" s="69"/>
      <c r="H1591" s="69"/>
      <c r="I1591" s="69"/>
      <c r="J1591" s="68"/>
      <c r="K1591" s="55"/>
    </row>
    <row r="1592" spans="1:11" s="48" customFormat="1" ht="15.75" outlineLevel="2" x14ac:dyDescent="0.2">
      <c r="A1592" s="84">
        <f t="shared" ref="A1592:A1609" si="127">A1591+1</f>
        <v>58</v>
      </c>
      <c r="B1592" s="71"/>
      <c r="C1592" s="85" t="s">
        <v>235</v>
      </c>
      <c r="D1592" s="81" t="s">
        <v>185</v>
      </c>
      <c r="E1592" s="69">
        <v>70</v>
      </c>
      <c r="F1592" s="69"/>
      <c r="G1592" s="69"/>
      <c r="H1592" s="69"/>
      <c r="I1592" s="69"/>
      <c r="J1592" s="68"/>
      <c r="K1592" s="55"/>
    </row>
    <row r="1593" spans="1:11" s="48" customFormat="1" ht="15.75" outlineLevel="2" x14ac:dyDescent="0.2">
      <c r="A1593" s="84">
        <f t="shared" si="127"/>
        <v>59</v>
      </c>
      <c r="B1593" s="71"/>
      <c r="C1593" s="85" t="s">
        <v>234</v>
      </c>
      <c r="D1593" s="81" t="s">
        <v>179</v>
      </c>
      <c r="E1593" s="69">
        <v>97.2</v>
      </c>
      <c r="F1593" s="69"/>
      <c r="G1593" s="69"/>
      <c r="H1593" s="69"/>
      <c r="I1593" s="69"/>
      <c r="J1593" s="68"/>
      <c r="K1593" s="55"/>
    </row>
    <row r="1594" spans="1:11" s="48" customFormat="1" ht="15.75" outlineLevel="2" x14ac:dyDescent="0.2">
      <c r="A1594" s="84">
        <f t="shared" si="127"/>
        <v>60</v>
      </c>
      <c r="B1594" s="71"/>
      <c r="C1594" s="85" t="s">
        <v>233</v>
      </c>
      <c r="D1594" s="81" t="s">
        <v>190</v>
      </c>
      <c r="E1594" s="69">
        <v>16</v>
      </c>
      <c r="F1594" s="69"/>
      <c r="G1594" s="69"/>
      <c r="H1594" s="69"/>
      <c r="I1594" s="69"/>
      <c r="J1594" s="68"/>
      <c r="K1594" s="55"/>
    </row>
    <row r="1595" spans="1:11" s="48" customFormat="1" ht="15.75" outlineLevel="2" x14ac:dyDescent="0.2">
      <c r="A1595" s="84">
        <f t="shared" si="127"/>
        <v>61</v>
      </c>
      <c r="B1595" s="71"/>
      <c r="C1595" s="85" t="s">
        <v>232</v>
      </c>
      <c r="D1595" s="81" t="s">
        <v>190</v>
      </c>
      <c r="E1595" s="69">
        <v>179</v>
      </c>
      <c r="F1595" s="69"/>
      <c r="G1595" s="69"/>
      <c r="H1595" s="69"/>
      <c r="I1595" s="69"/>
      <c r="J1595" s="68"/>
      <c r="K1595" s="55"/>
    </row>
    <row r="1596" spans="1:11" s="48" customFormat="1" ht="15.75" outlineLevel="2" x14ac:dyDescent="0.2">
      <c r="A1596" s="84">
        <f t="shared" si="127"/>
        <v>62</v>
      </c>
      <c r="B1596" s="71"/>
      <c r="C1596" s="85" t="s">
        <v>231</v>
      </c>
      <c r="D1596" s="81" t="s">
        <v>190</v>
      </c>
      <c r="E1596" s="69">
        <v>358</v>
      </c>
      <c r="F1596" s="69"/>
      <c r="G1596" s="69"/>
      <c r="H1596" s="69"/>
      <c r="I1596" s="69"/>
      <c r="J1596" s="68"/>
      <c r="K1596" s="55"/>
    </row>
    <row r="1597" spans="1:11" s="48" customFormat="1" ht="15.75" outlineLevel="2" x14ac:dyDescent="0.2">
      <c r="A1597" s="84">
        <f t="shared" si="127"/>
        <v>63</v>
      </c>
      <c r="B1597" s="71"/>
      <c r="C1597" s="85" t="s">
        <v>230</v>
      </c>
      <c r="D1597" s="81" t="s">
        <v>190</v>
      </c>
      <c r="E1597" s="69">
        <v>715</v>
      </c>
      <c r="F1597" s="69"/>
      <c r="G1597" s="69"/>
      <c r="H1597" s="69"/>
      <c r="I1597" s="69"/>
      <c r="J1597" s="68"/>
      <c r="K1597" s="55"/>
    </row>
    <row r="1598" spans="1:11" s="48" customFormat="1" ht="15.75" outlineLevel="2" x14ac:dyDescent="0.2">
      <c r="A1598" s="84">
        <f t="shared" si="127"/>
        <v>64</v>
      </c>
      <c r="B1598" s="71"/>
      <c r="C1598" s="85" t="s">
        <v>229</v>
      </c>
      <c r="D1598" s="81" t="s">
        <v>190</v>
      </c>
      <c r="E1598" s="69">
        <v>715</v>
      </c>
      <c r="F1598" s="69"/>
      <c r="G1598" s="69"/>
      <c r="H1598" s="69"/>
      <c r="I1598" s="69"/>
      <c r="J1598" s="68"/>
      <c r="K1598" s="55"/>
    </row>
    <row r="1599" spans="1:11" s="48" customFormat="1" ht="15.75" outlineLevel="2" x14ac:dyDescent="0.2">
      <c r="A1599" s="84">
        <f t="shared" si="127"/>
        <v>65</v>
      </c>
      <c r="B1599" s="71"/>
      <c r="C1599" s="85" t="s">
        <v>228</v>
      </c>
      <c r="D1599" s="81" t="s">
        <v>190</v>
      </c>
      <c r="E1599" s="69">
        <v>1431</v>
      </c>
      <c r="F1599" s="69"/>
      <c r="G1599" s="69"/>
      <c r="H1599" s="69"/>
      <c r="I1599" s="69"/>
      <c r="J1599" s="68"/>
      <c r="K1599" s="55"/>
    </row>
    <row r="1600" spans="1:11" s="48" customFormat="1" ht="15.75" outlineLevel="2" x14ac:dyDescent="0.2">
      <c r="A1600" s="84">
        <f t="shared" si="127"/>
        <v>66</v>
      </c>
      <c r="B1600" s="71"/>
      <c r="C1600" s="85" t="s">
        <v>227</v>
      </c>
      <c r="D1600" s="81" t="s">
        <v>190</v>
      </c>
      <c r="E1600" s="69">
        <v>715</v>
      </c>
      <c r="F1600" s="69"/>
      <c r="G1600" s="69"/>
      <c r="H1600" s="69"/>
      <c r="I1600" s="69"/>
      <c r="J1600" s="68"/>
      <c r="K1600" s="55"/>
    </row>
    <row r="1601" spans="1:12" s="62" customFormat="1" ht="15.75" outlineLevel="2" x14ac:dyDescent="0.25">
      <c r="A1601" s="84">
        <f t="shared" si="127"/>
        <v>67</v>
      </c>
      <c r="B1601" s="71"/>
      <c r="C1601" s="85" t="s">
        <v>226</v>
      </c>
      <c r="D1601" s="81" t="s">
        <v>190</v>
      </c>
      <c r="E1601" s="69">
        <v>715</v>
      </c>
      <c r="F1601" s="69"/>
      <c r="G1601" s="69"/>
      <c r="H1601" s="69"/>
      <c r="I1601" s="69"/>
      <c r="J1601" s="68"/>
      <c r="K1601" s="55"/>
      <c r="L1601" s="48"/>
    </row>
    <row r="1602" spans="1:12" s="62" customFormat="1" ht="15.75" outlineLevel="2" x14ac:dyDescent="0.25">
      <c r="A1602" s="84">
        <f t="shared" si="127"/>
        <v>68</v>
      </c>
      <c r="B1602" s="71"/>
      <c r="C1602" s="85" t="s">
        <v>225</v>
      </c>
      <c r="D1602" s="81" t="s">
        <v>190</v>
      </c>
      <c r="E1602" s="69">
        <v>715</v>
      </c>
      <c r="F1602" s="69"/>
      <c r="G1602" s="69"/>
      <c r="H1602" s="69"/>
      <c r="I1602" s="69"/>
      <c r="J1602" s="68"/>
      <c r="K1602" s="55"/>
      <c r="L1602" s="48"/>
    </row>
    <row r="1603" spans="1:12" s="62" customFormat="1" ht="15.75" outlineLevel="2" x14ac:dyDescent="0.25">
      <c r="A1603" s="84">
        <f t="shared" si="127"/>
        <v>69</v>
      </c>
      <c r="B1603" s="71"/>
      <c r="C1603" s="85" t="s">
        <v>224</v>
      </c>
      <c r="D1603" s="81" t="s">
        <v>190</v>
      </c>
      <c r="E1603" s="69">
        <v>358</v>
      </c>
      <c r="F1603" s="69"/>
      <c r="G1603" s="69"/>
      <c r="H1603" s="69"/>
      <c r="I1603" s="69"/>
      <c r="J1603" s="68"/>
      <c r="K1603" s="55"/>
      <c r="L1603" s="48"/>
    </row>
    <row r="1604" spans="1:12" s="62" customFormat="1" ht="15.75" outlineLevel="2" x14ac:dyDescent="0.25">
      <c r="A1604" s="84">
        <f t="shared" si="127"/>
        <v>70</v>
      </c>
      <c r="B1604" s="71"/>
      <c r="C1604" s="85" t="s">
        <v>223</v>
      </c>
      <c r="D1604" s="81" t="s">
        <v>190</v>
      </c>
      <c r="E1604" s="69">
        <v>358</v>
      </c>
      <c r="F1604" s="69"/>
      <c r="G1604" s="69"/>
      <c r="H1604" s="69"/>
      <c r="I1604" s="69"/>
      <c r="J1604" s="68"/>
      <c r="K1604" s="55"/>
      <c r="L1604" s="48"/>
    </row>
    <row r="1605" spans="1:12" s="62" customFormat="1" ht="15.75" outlineLevel="2" x14ac:dyDescent="0.25">
      <c r="A1605" s="84">
        <f t="shared" si="127"/>
        <v>71</v>
      </c>
      <c r="B1605" s="71"/>
      <c r="C1605" s="85" t="s">
        <v>222</v>
      </c>
      <c r="D1605" s="81" t="s">
        <v>190</v>
      </c>
      <c r="E1605" s="69">
        <v>31</v>
      </c>
      <c r="F1605" s="69"/>
      <c r="G1605" s="69"/>
      <c r="H1605" s="69"/>
      <c r="I1605" s="69"/>
      <c r="J1605" s="68"/>
      <c r="K1605" s="55"/>
      <c r="L1605" s="48"/>
    </row>
    <row r="1606" spans="1:12" s="62" customFormat="1" ht="15.75" outlineLevel="2" x14ac:dyDescent="0.25">
      <c r="A1606" s="84">
        <f t="shared" si="127"/>
        <v>72</v>
      </c>
      <c r="B1606" s="71"/>
      <c r="C1606" s="85" t="s">
        <v>221</v>
      </c>
      <c r="D1606" s="81" t="s">
        <v>190</v>
      </c>
      <c r="E1606" s="69">
        <v>93</v>
      </c>
      <c r="F1606" s="69"/>
      <c r="G1606" s="69"/>
      <c r="H1606" s="69"/>
      <c r="I1606" s="69"/>
      <c r="J1606" s="68"/>
      <c r="K1606" s="55"/>
      <c r="L1606" s="48"/>
    </row>
    <row r="1607" spans="1:12" s="62" customFormat="1" ht="15.75" outlineLevel="2" x14ac:dyDescent="0.25">
      <c r="A1607" s="84">
        <f t="shared" si="127"/>
        <v>73</v>
      </c>
      <c r="B1607" s="71"/>
      <c r="C1607" s="82" t="s">
        <v>220</v>
      </c>
      <c r="D1607" s="91" t="s">
        <v>211</v>
      </c>
      <c r="E1607" s="90">
        <f>194.4*4.79</f>
        <v>931.17600000000004</v>
      </c>
      <c r="F1607" s="69"/>
      <c r="G1607" s="69"/>
      <c r="H1607" s="69"/>
      <c r="I1607" s="69"/>
      <c r="J1607" s="68"/>
      <c r="K1607" s="55"/>
      <c r="L1607" s="48"/>
    </row>
    <row r="1608" spans="1:12" s="62" customFormat="1" ht="15.75" outlineLevel="2" x14ac:dyDescent="0.25">
      <c r="A1608" s="84">
        <f t="shared" si="127"/>
        <v>74</v>
      </c>
      <c r="B1608" s="71"/>
      <c r="C1608" s="82" t="s">
        <v>219</v>
      </c>
      <c r="D1608" s="91" t="s">
        <v>211</v>
      </c>
      <c r="E1608" s="90">
        <f>194.4*4.81</f>
        <v>935.06399999999996</v>
      </c>
      <c r="F1608" s="69"/>
      <c r="G1608" s="69"/>
      <c r="H1608" s="69"/>
      <c r="I1608" s="69"/>
      <c r="J1608" s="68"/>
      <c r="K1608" s="55"/>
      <c r="L1608" s="48"/>
    </row>
    <row r="1609" spans="1:12" s="62" customFormat="1" ht="15.75" outlineLevel="2" x14ac:dyDescent="0.25">
      <c r="A1609" s="84">
        <f t="shared" si="127"/>
        <v>75</v>
      </c>
      <c r="B1609" s="71"/>
      <c r="C1609" s="85" t="s">
        <v>218</v>
      </c>
      <c r="D1609" s="81" t="s">
        <v>217</v>
      </c>
      <c r="E1609" s="89">
        <v>69</v>
      </c>
      <c r="F1609" s="69"/>
      <c r="G1609" s="69"/>
      <c r="H1609" s="69"/>
      <c r="I1609" s="69"/>
      <c r="J1609" s="68"/>
      <c r="K1609" s="55"/>
      <c r="L1609" s="48"/>
    </row>
    <row r="1610" spans="1:12" s="62" customFormat="1" ht="15.75" outlineLevel="2" x14ac:dyDescent="0.25">
      <c r="A1610" s="84">
        <f>A1608+1</f>
        <v>75</v>
      </c>
      <c r="B1610" s="71"/>
      <c r="C1610" s="85" t="s">
        <v>216</v>
      </c>
      <c r="D1610" s="81" t="s">
        <v>215</v>
      </c>
      <c r="E1610" s="69">
        <v>1</v>
      </c>
      <c r="F1610" s="69"/>
      <c r="G1610" s="69"/>
      <c r="H1610" s="69"/>
      <c r="I1610" s="69"/>
      <c r="J1610" s="68"/>
      <c r="K1610" s="55"/>
      <c r="L1610" s="48"/>
    </row>
    <row r="1611" spans="1:12" s="62" customFormat="1" ht="15.75" outlineLevel="2" x14ac:dyDescent="0.25">
      <c r="A1611" s="84"/>
      <c r="B1611" s="71"/>
      <c r="C1611" s="88" t="s">
        <v>214</v>
      </c>
      <c r="D1611" s="87" t="s">
        <v>190</v>
      </c>
      <c r="E1611" s="86">
        <v>1</v>
      </c>
      <c r="F1611" s="69"/>
      <c r="G1611" s="69"/>
      <c r="H1611" s="69"/>
      <c r="I1611" s="69"/>
      <c r="J1611" s="68"/>
      <c r="K1611" s="55"/>
      <c r="L1611" s="48"/>
    </row>
    <row r="1612" spans="1:12" s="62" customFormat="1" ht="15.75" outlineLevel="2" x14ac:dyDescent="0.25">
      <c r="A1612" s="84">
        <f>A1610+1</f>
        <v>76</v>
      </c>
      <c r="B1612" s="71"/>
      <c r="C1612" s="85" t="s">
        <v>213</v>
      </c>
      <c r="D1612" s="81" t="s">
        <v>211</v>
      </c>
      <c r="E1612" s="69">
        <f>4*44</f>
        <v>176</v>
      </c>
      <c r="F1612" s="69"/>
      <c r="G1612" s="69"/>
      <c r="H1612" s="69"/>
      <c r="I1612" s="69"/>
      <c r="J1612" s="68"/>
      <c r="K1612" s="55"/>
      <c r="L1612" s="48"/>
    </row>
    <row r="1613" spans="1:12" s="62" customFormat="1" ht="15.75" outlineLevel="2" x14ac:dyDescent="0.25">
      <c r="A1613" s="84">
        <f>A1612+1</f>
        <v>77</v>
      </c>
      <c r="B1613" s="71"/>
      <c r="C1613" s="85" t="s">
        <v>212</v>
      </c>
      <c r="D1613" s="81" t="s">
        <v>211</v>
      </c>
      <c r="E1613" s="69">
        <f>4*14.13</f>
        <v>56.52</v>
      </c>
      <c r="F1613" s="69"/>
      <c r="G1613" s="69"/>
      <c r="H1613" s="69"/>
      <c r="I1613" s="69"/>
      <c r="J1613" s="68"/>
      <c r="K1613" s="55"/>
      <c r="L1613" s="48"/>
    </row>
    <row r="1614" spans="1:12" s="62" customFormat="1" ht="15.75" outlineLevel="2" x14ac:dyDescent="0.25">
      <c r="A1614" s="84">
        <f>A1613+1</f>
        <v>78</v>
      </c>
      <c r="B1614" s="71"/>
      <c r="C1614" s="82" t="s">
        <v>210</v>
      </c>
      <c r="D1614" s="81" t="s">
        <v>190</v>
      </c>
      <c r="E1614" s="69">
        <v>2</v>
      </c>
      <c r="F1614" s="69"/>
      <c r="G1614" s="69"/>
      <c r="H1614" s="69"/>
      <c r="I1614" s="69"/>
      <c r="J1614" s="68"/>
      <c r="K1614" s="55"/>
      <c r="L1614" s="48"/>
    </row>
    <row r="1615" spans="1:12" s="62" customFormat="1" ht="15.75" outlineLevel="2" x14ac:dyDescent="0.25">
      <c r="A1615" s="83">
        <f>A1614+1</f>
        <v>79</v>
      </c>
      <c r="B1615" s="71"/>
      <c r="C1615" s="82" t="s">
        <v>209</v>
      </c>
      <c r="D1615" s="81" t="s">
        <v>190</v>
      </c>
      <c r="E1615" s="69">
        <v>2</v>
      </c>
      <c r="F1615" s="69"/>
      <c r="G1615" s="69"/>
      <c r="H1615" s="69"/>
      <c r="I1615" s="69"/>
      <c r="J1615" s="68"/>
      <c r="K1615" s="55"/>
      <c r="L1615" s="48"/>
    </row>
    <row r="1616" spans="1:12" s="72" customFormat="1" ht="15.75" outlineLevel="1" x14ac:dyDescent="0.2">
      <c r="A1616" s="80"/>
      <c r="B1616" s="79"/>
      <c r="C1616" s="78" t="s">
        <v>208</v>
      </c>
      <c r="D1616" s="77"/>
      <c r="E1616" s="76"/>
      <c r="F1616" s="76"/>
      <c r="G1616" s="76">
        <f>G1576+G1539+G1507+G1475</f>
        <v>37448849.832400002</v>
      </c>
      <c r="H1616" s="76"/>
      <c r="I1616" s="76">
        <f>I1576+I1539+I1507+I1475</f>
        <v>47516454.300020993</v>
      </c>
      <c r="J1616" s="75">
        <f>J1576+J1539+J1507+J1475</f>
        <v>84965304.132421017</v>
      </c>
      <c r="K1616" s="74"/>
      <c r="L1616" s="73"/>
    </row>
    <row r="1617" spans="1:12" s="62" customFormat="1" ht="15.75" hidden="1" x14ac:dyDescent="0.25">
      <c r="A1617" s="54" t="s">
        <v>207</v>
      </c>
      <c r="B1617" s="71" t="s">
        <v>206</v>
      </c>
      <c r="C1617" s="70" t="s">
        <v>205</v>
      </c>
      <c r="D1617" s="69"/>
      <c r="E1617" s="69"/>
      <c r="F1617" s="69"/>
      <c r="G1617" s="69">
        <f>SUM(G1618:G1638)</f>
        <v>935809.37800320017</v>
      </c>
      <c r="H1617" s="69"/>
      <c r="I1617" s="69">
        <f>SUM(I1618:I1638)</f>
        <v>556205.56000000017</v>
      </c>
      <c r="J1617" s="68">
        <f>SUM(J1618:J1638)</f>
        <v>1492014.9380032001</v>
      </c>
      <c r="K1617" s="67" t="s">
        <v>204</v>
      </c>
      <c r="L1617" s="48"/>
    </row>
    <row r="1618" spans="1:12" s="62" customFormat="1" ht="25.5" outlineLevel="1" x14ac:dyDescent="0.25">
      <c r="A1618" s="61">
        <v>1</v>
      </c>
      <c r="B1618" s="60"/>
      <c r="C1618" s="59" t="s">
        <v>203</v>
      </c>
      <c r="D1618" s="58" t="s">
        <v>179</v>
      </c>
      <c r="E1618" s="57">
        <v>72</v>
      </c>
      <c r="F1618" s="57">
        <v>1918.4688000000001</v>
      </c>
      <c r="G1618" s="57">
        <f>F1618*E1618</f>
        <v>138129.7536</v>
      </c>
      <c r="H1618" s="57">
        <v>923.06500000000028</v>
      </c>
      <c r="I1618" s="57">
        <f>H1618*E1618</f>
        <v>66460.680000000022</v>
      </c>
      <c r="J1618" s="56">
        <f>I1618+G1618</f>
        <v>204590.43360000002</v>
      </c>
      <c r="K1618" s="55"/>
      <c r="L1618" s="48"/>
    </row>
    <row r="1619" spans="1:12" s="62" customFormat="1" ht="25.5" outlineLevel="1" x14ac:dyDescent="0.25">
      <c r="A1619" s="61">
        <f>A1618+1</f>
        <v>2</v>
      </c>
      <c r="B1619" s="60"/>
      <c r="C1619" s="59" t="s">
        <v>202</v>
      </c>
      <c r="D1619" s="58" t="s">
        <v>179</v>
      </c>
      <c r="E1619" s="57">
        <v>36</v>
      </c>
      <c r="F1619" s="57">
        <v>2793.7584000000002</v>
      </c>
      <c r="G1619" s="57">
        <f>F1619*E1619</f>
        <v>100575.3024</v>
      </c>
      <c r="H1619" s="57">
        <v>8448.9600000000009</v>
      </c>
      <c r="I1619" s="57">
        <f>H1619*E1619</f>
        <v>304162.56000000006</v>
      </c>
      <c r="J1619" s="56">
        <f>I1619+G1619</f>
        <v>404737.86240000004</v>
      </c>
      <c r="K1619" s="55"/>
      <c r="L1619" s="48"/>
    </row>
    <row r="1620" spans="1:12" s="62" customFormat="1" ht="25.5" outlineLevel="1" x14ac:dyDescent="0.25">
      <c r="A1620" s="61">
        <f>A1619+1</f>
        <v>3</v>
      </c>
      <c r="B1620" s="60"/>
      <c r="C1620" s="59" t="s">
        <v>201</v>
      </c>
      <c r="D1620" s="58" t="s">
        <v>190</v>
      </c>
      <c r="E1620" s="57">
        <v>3</v>
      </c>
      <c r="F1620" s="57">
        <v>78955</v>
      </c>
      <c r="G1620" s="57">
        <f>F1620*E1620</f>
        <v>236865</v>
      </c>
      <c r="H1620" s="57">
        <v>48788.666666666664</v>
      </c>
      <c r="I1620" s="57">
        <v>146366</v>
      </c>
      <c r="J1620" s="56">
        <f>I1620+G1620</f>
        <v>383231</v>
      </c>
      <c r="K1620" s="55"/>
      <c r="L1620" s="48"/>
    </row>
    <row r="1621" spans="1:12" s="62" customFormat="1" ht="15.75" outlineLevel="2" x14ac:dyDescent="0.25">
      <c r="A1621" s="61"/>
      <c r="B1621" s="60"/>
      <c r="C1621" s="66" t="s">
        <v>200</v>
      </c>
      <c r="D1621" s="65" t="s">
        <v>190</v>
      </c>
      <c r="E1621" s="64">
        <v>3</v>
      </c>
      <c r="F1621" s="57"/>
      <c r="G1621" s="64"/>
      <c r="H1621" s="57"/>
      <c r="I1621" s="64"/>
      <c r="J1621" s="63"/>
      <c r="K1621" s="55"/>
      <c r="L1621" s="48"/>
    </row>
    <row r="1622" spans="1:12" s="62" customFormat="1" ht="15.75" outlineLevel="2" x14ac:dyDescent="0.25">
      <c r="A1622" s="61"/>
      <c r="B1622" s="60"/>
      <c r="C1622" s="66" t="s">
        <v>199</v>
      </c>
      <c r="D1622" s="65" t="s">
        <v>190</v>
      </c>
      <c r="E1622" s="64">
        <v>2</v>
      </c>
      <c r="F1622" s="57"/>
      <c r="G1622" s="64"/>
      <c r="H1622" s="57"/>
      <c r="I1622" s="64"/>
      <c r="J1622" s="63"/>
      <c r="K1622" s="55"/>
      <c r="L1622" s="48"/>
    </row>
    <row r="1623" spans="1:12" s="62" customFormat="1" ht="15.75" outlineLevel="2" x14ac:dyDescent="0.25">
      <c r="A1623" s="61"/>
      <c r="B1623" s="60"/>
      <c r="C1623" s="66" t="s">
        <v>198</v>
      </c>
      <c r="D1623" s="65" t="s">
        <v>190</v>
      </c>
      <c r="E1623" s="64">
        <v>1</v>
      </c>
      <c r="F1623" s="57"/>
      <c r="G1623" s="64"/>
      <c r="H1623" s="57"/>
      <c r="I1623" s="64"/>
      <c r="J1623" s="63"/>
      <c r="K1623" s="55"/>
      <c r="L1623" s="48"/>
    </row>
    <row r="1624" spans="1:12" s="62" customFormat="1" ht="15.75" outlineLevel="2" x14ac:dyDescent="0.25">
      <c r="A1624" s="61"/>
      <c r="B1624" s="60"/>
      <c r="C1624" s="66" t="s">
        <v>197</v>
      </c>
      <c r="D1624" s="65" t="s">
        <v>190</v>
      </c>
      <c r="E1624" s="64">
        <v>3</v>
      </c>
      <c r="F1624" s="57"/>
      <c r="G1624" s="64"/>
      <c r="H1624" s="57"/>
      <c r="I1624" s="64"/>
      <c r="J1624" s="63"/>
      <c r="K1624" s="55"/>
      <c r="L1624" s="48"/>
    </row>
    <row r="1625" spans="1:12" s="62" customFormat="1" ht="15.75" outlineLevel="2" x14ac:dyDescent="0.25">
      <c r="A1625" s="61"/>
      <c r="B1625" s="60"/>
      <c r="C1625" s="66" t="s">
        <v>196</v>
      </c>
      <c r="D1625" s="65" t="s">
        <v>190</v>
      </c>
      <c r="E1625" s="64">
        <v>3</v>
      </c>
      <c r="F1625" s="57"/>
      <c r="G1625" s="64"/>
      <c r="H1625" s="57"/>
      <c r="I1625" s="64"/>
      <c r="J1625" s="63"/>
      <c r="K1625" s="55"/>
      <c r="L1625" s="48"/>
    </row>
    <row r="1626" spans="1:12" s="62" customFormat="1" ht="15.75" outlineLevel="2" x14ac:dyDescent="0.25">
      <c r="A1626" s="61"/>
      <c r="B1626" s="60"/>
      <c r="C1626" s="66" t="s">
        <v>195</v>
      </c>
      <c r="D1626" s="65" t="s">
        <v>190</v>
      </c>
      <c r="E1626" s="64">
        <f>3+4+1</f>
        <v>8</v>
      </c>
      <c r="F1626" s="57"/>
      <c r="G1626" s="64"/>
      <c r="H1626" s="57"/>
      <c r="I1626" s="64"/>
      <c r="J1626" s="63"/>
      <c r="K1626" s="55"/>
      <c r="L1626" s="48"/>
    </row>
    <row r="1627" spans="1:12" s="62" customFormat="1" ht="15.75" outlineLevel="2" x14ac:dyDescent="0.25">
      <c r="A1627" s="61"/>
      <c r="B1627" s="60"/>
      <c r="C1627" s="66" t="s">
        <v>194</v>
      </c>
      <c r="D1627" s="65" t="s">
        <v>190</v>
      </c>
      <c r="E1627" s="64">
        <v>3</v>
      </c>
      <c r="F1627" s="57"/>
      <c r="G1627" s="64"/>
      <c r="H1627" s="57"/>
      <c r="I1627" s="64"/>
      <c r="J1627" s="63"/>
      <c r="K1627" s="55"/>
      <c r="L1627" s="48"/>
    </row>
    <row r="1628" spans="1:12" s="62" customFormat="1" ht="15.75" outlineLevel="1" x14ac:dyDescent="0.25">
      <c r="A1628" s="61">
        <f>A1620+1</f>
        <v>4</v>
      </c>
      <c r="B1628" s="60"/>
      <c r="C1628" s="59" t="s">
        <v>193</v>
      </c>
      <c r="D1628" s="58" t="s">
        <v>190</v>
      </c>
      <c r="E1628" s="57">
        <v>1</v>
      </c>
      <c r="F1628" s="57">
        <v>4059.5328000000004</v>
      </c>
      <c r="G1628" s="57">
        <f t="shared" ref="G1628:G1638" si="128">F1628*E1628</f>
        <v>4059.5328000000004</v>
      </c>
      <c r="H1628" s="57">
        <v>3397.68</v>
      </c>
      <c r="I1628" s="57">
        <f t="shared" ref="I1628:I1638" si="129">H1628*E1628</f>
        <v>3397.68</v>
      </c>
      <c r="J1628" s="56">
        <f t="shared" ref="J1628:J1638" si="130">I1628+G1628</f>
        <v>7457.2128000000002</v>
      </c>
      <c r="K1628" s="55"/>
      <c r="L1628" s="48"/>
    </row>
    <row r="1629" spans="1:12" s="62" customFormat="1" ht="15.75" outlineLevel="1" x14ac:dyDescent="0.25">
      <c r="A1629" s="61">
        <f t="shared" ref="A1629:A1638" si="131">A1628+1</f>
        <v>5</v>
      </c>
      <c r="B1629" s="60"/>
      <c r="C1629" s="59" t="s">
        <v>192</v>
      </c>
      <c r="D1629" s="58" t="s">
        <v>190</v>
      </c>
      <c r="E1629" s="57">
        <v>1</v>
      </c>
      <c r="F1629" s="57">
        <v>2754.1440000000002</v>
      </c>
      <c r="G1629" s="57">
        <f t="shared" si="128"/>
        <v>2754.1440000000002</v>
      </c>
      <c r="H1629" s="57">
        <v>1121.1200000000001</v>
      </c>
      <c r="I1629" s="57">
        <f t="shared" si="129"/>
        <v>1121.1200000000001</v>
      </c>
      <c r="J1629" s="56">
        <f t="shared" si="130"/>
        <v>3875.2640000000001</v>
      </c>
      <c r="K1629" s="55"/>
      <c r="L1629" s="48"/>
    </row>
    <row r="1630" spans="1:12" s="62" customFormat="1" ht="25.5" outlineLevel="1" x14ac:dyDescent="0.25">
      <c r="A1630" s="61">
        <f t="shared" si="131"/>
        <v>6</v>
      </c>
      <c r="B1630" s="60"/>
      <c r="C1630" s="59" t="s">
        <v>191</v>
      </c>
      <c r="D1630" s="58" t="s">
        <v>190</v>
      </c>
      <c r="E1630" s="57">
        <v>5</v>
      </c>
      <c r="F1630" s="57">
        <v>6442.0559999999996</v>
      </c>
      <c r="G1630" s="57">
        <f t="shared" si="128"/>
        <v>32210.28</v>
      </c>
      <c r="H1630" s="57">
        <v>2333.7600000000002</v>
      </c>
      <c r="I1630" s="57">
        <f t="shared" si="129"/>
        <v>11668.800000000001</v>
      </c>
      <c r="J1630" s="56">
        <f t="shared" si="130"/>
        <v>43879.08</v>
      </c>
      <c r="K1630" s="55"/>
      <c r="L1630" s="48"/>
    </row>
    <row r="1631" spans="1:12" s="62" customFormat="1" ht="15.75" outlineLevel="1" x14ac:dyDescent="0.25">
      <c r="A1631" s="61">
        <f t="shared" si="131"/>
        <v>7</v>
      </c>
      <c r="B1631" s="60"/>
      <c r="C1631" s="59" t="s">
        <v>189</v>
      </c>
      <c r="D1631" s="58" t="s">
        <v>181</v>
      </c>
      <c r="E1631" s="57">
        <v>2.4</v>
      </c>
      <c r="F1631" s="57">
        <v>671.55840000000001</v>
      </c>
      <c r="G1631" s="57">
        <f t="shared" si="128"/>
        <v>1611.7401600000001</v>
      </c>
      <c r="H1631" s="57">
        <v>0</v>
      </c>
      <c r="I1631" s="57">
        <f t="shared" si="129"/>
        <v>0</v>
      </c>
      <c r="J1631" s="56">
        <f t="shared" si="130"/>
        <v>1611.7401600000001</v>
      </c>
      <c r="K1631" s="55"/>
      <c r="L1631" s="48"/>
    </row>
    <row r="1632" spans="1:12" s="62" customFormat="1" ht="25.5" outlineLevel="1" x14ac:dyDescent="0.25">
      <c r="A1632" s="61">
        <f t="shared" si="131"/>
        <v>8</v>
      </c>
      <c r="B1632" s="60"/>
      <c r="C1632" s="59" t="s">
        <v>188</v>
      </c>
      <c r="D1632" s="58" t="s">
        <v>185</v>
      </c>
      <c r="E1632" s="57">
        <v>2.2999999999999998</v>
      </c>
      <c r="F1632" s="57">
        <v>17405.925984000001</v>
      </c>
      <c r="G1632" s="57">
        <f t="shared" si="128"/>
        <v>40033.629763199999</v>
      </c>
      <c r="H1632" s="57">
        <v>6006</v>
      </c>
      <c r="I1632" s="57">
        <f t="shared" si="129"/>
        <v>13813.8</v>
      </c>
      <c r="J1632" s="56">
        <f t="shared" si="130"/>
        <v>53847.429763199994</v>
      </c>
      <c r="K1632" s="55"/>
      <c r="L1632" s="48"/>
    </row>
    <row r="1633" spans="1:11" s="48" customFormat="1" ht="15.75" outlineLevel="1" x14ac:dyDescent="0.2">
      <c r="A1633" s="61">
        <f t="shared" si="131"/>
        <v>9</v>
      </c>
      <c r="B1633" s="60"/>
      <c r="C1633" s="59" t="s">
        <v>187</v>
      </c>
      <c r="D1633" s="58" t="s">
        <v>185</v>
      </c>
      <c r="E1633" s="57">
        <v>0.8</v>
      </c>
      <c r="F1633" s="57">
        <v>2601.3455999999996</v>
      </c>
      <c r="G1633" s="57">
        <f t="shared" si="128"/>
        <v>2081.0764799999997</v>
      </c>
      <c r="H1633" s="57">
        <v>2059.2000000000003</v>
      </c>
      <c r="I1633" s="57">
        <f t="shared" si="129"/>
        <v>1647.3600000000004</v>
      </c>
      <c r="J1633" s="56">
        <f t="shared" si="130"/>
        <v>3728.4364800000003</v>
      </c>
      <c r="K1633" s="55"/>
    </row>
    <row r="1634" spans="1:11" s="48" customFormat="1" ht="15.75" outlineLevel="1" x14ac:dyDescent="0.2">
      <c r="A1634" s="61">
        <f t="shared" si="131"/>
        <v>10</v>
      </c>
      <c r="B1634" s="60"/>
      <c r="C1634" s="59" t="s">
        <v>186</v>
      </c>
      <c r="D1634" s="58" t="s">
        <v>185</v>
      </c>
      <c r="E1634" s="57">
        <v>3.5</v>
      </c>
      <c r="F1634" s="57">
        <v>2682.4607999999998</v>
      </c>
      <c r="G1634" s="57">
        <f t="shared" si="128"/>
        <v>9388.612799999999</v>
      </c>
      <c r="H1634" s="57">
        <v>2162.1600000000003</v>
      </c>
      <c r="I1634" s="57">
        <f t="shared" si="129"/>
        <v>7567.5600000000013</v>
      </c>
      <c r="J1634" s="56">
        <f t="shared" si="130"/>
        <v>16956.1728</v>
      </c>
      <c r="K1634" s="55"/>
    </row>
    <row r="1635" spans="1:11" s="48" customFormat="1" ht="15.75" outlineLevel="1" x14ac:dyDescent="0.2">
      <c r="A1635" s="61">
        <f t="shared" si="131"/>
        <v>11</v>
      </c>
      <c r="B1635" s="60"/>
      <c r="C1635" s="59" t="s">
        <v>184</v>
      </c>
      <c r="D1635" s="58" t="s">
        <v>181</v>
      </c>
      <c r="E1635" s="57">
        <v>25.3</v>
      </c>
      <c r="F1635" s="57">
        <v>297.108</v>
      </c>
      <c r="G1635" s="57">
        <f t="shared" si="128"/>
        <v>7516.8324000000002</v>
      </c>
      <c r="H1635" s="57">
        <v>0</v>
      </c>
      <c r="I1635" s="57">
        <f t="shared" si="129"/>
        <v>0</v>
      </c>
      <c r="J1635" s="56">
        <f t="shared" si="130"/>
        <v>7516.8324000000002</v>
      </c>
      <c r="K1635" s="55"/>
    </row>
    <row r="1636" spans="1:11" s="48" customFormat="1" ht="25.5" outlineLevel="1" x14ac:dyDescent="0.2">
      <c r="A1636" s="61">
        <f t="shared" si="131"/>
        <v>12</v>
      </c>
      <c r="B1636" s="60"/>
      <c r="C1636" s="59" t="s">
        <v>183</v>
      </c>
      <c r="D1636" s="58" t="s">
        <v>181</v>
      </c>
      <c r="E1636" s="57">
        <v>50.6</v>
      </c>
      <c r="F1636" s="57">
        <v>594.21600000000001</v>
      </c>
      <c r="G1636" s="57">
        <f t="shared" si="128"/>
        <v>30067.329600000001</v>
      </c>
      <c r="H1636" s="57">
        <v>0</v>
      </c>
      <c r="I1636" s="57">
        <f t="shared" si="129"/>
        <v>0</v>
      </c>
      <c r="J1636" s="56">
        <f t="shared" si="130"/>
        <v>30067.329600000001</v>
      </c>
      <c r="K1636" s="55"/>
    </row>
    <row r="1637" spans="1:11" s="48" customFormat="1" ht="15.75" outlineLevel="1" x14ac:dyDescent="0.2">
      <c r="A1637" s="61">
        <f t="shared" si="131"/>
        <v>13</v>
      </c>
      <c r="B1637" s="60"/>
      <c r="C1637" s="59" t="s">
        <v>182</v>
      </c>
      <c r="D1637" s="58" t="s">
        <v>181</v>
      </c>
      <c r="E1637" s="57">
        <v>120</v>
      </c>
      <c r="F1637" s="57">
        <v>2716.4160000000002</v>
      </c>
      <c r="G1637" s="57">
        <f t="shared" si="128"/>
        <v>325969.92000000004</v>
      </c>
      <c r="H1637" s="57">
        <v>0</v>
      </c>
      <c r="I1637" s="57">
        <f t="shared" si="129"/>
        <v>0</v>
      </c>
      <c r="J1637" s="56">
        <f t="shared" si="130"/>
        <v>325969.92000000004</v>
      </c>
      <c r="K1637" s="55"/>
    </row>
    <row r="1638" spans="1:11" s="48" customFormat="1" ht="15.75" outlineLevel="1" x14ac:dyDescent="0.2">
      <c r="A1638" s="61">
        <f t="shared" si="131"/>
        <v>14</v>
      </c>
      <c r="B1638" s="60"/>
      <c r="C1638" s="59" t="s">
        <v>180</v>
      </c>
      <c r="D1638" s="58" t="s">
        <v>179</v>
      </c>
      <c r="E1638" s="57">
        <v>2</v>
      </c>
      <c r="F1638" s="57">
        <v>2273.1120000000001</v>
      </c>
      <c r="G1638" s="57">
        <f t="shared" si="128"/>
        <v>4546.2240000000002</v>
      </c>
      <c r="H1638" s="57">
        <v>0</v>
      </c>
      <c r="I1638" s="57">
        <f t="shared" si="129"/>
        <v>0</v>
      </c>
      <c r="J1638" s="56">
        <f t="shared" si="130"/>
        <v>4546.2240000000002</v>
      </c>
      <c r="K1638" s="55"/>
    </row>
    <row r="1639" spans="1:11" s="48" customFormat="1" ht="15.75" x14ac:dyDescent="0.2">
      <c r="A1639" s="54"/>
      <c r="B1639" s="53"/>
      <c r="C1639" s="52"/>
      <c r="D1639" s="51"/>
      <c r="E1639" s="50"/>
      <c r="F1639" s="50"/>
      <c r="G1639" s="50"/>
      <c r="H1639" s="50"/>
      <c r="I1639" s="50"/>
      <c r="J1639" s="50"/>
      <c r="K1639" s="49"/>
    </row>
    <row r="1640" spans="1:11" s="48" customFormat="1" ht="15.75" x14ac:dyDescent="0.2">
      <c r="A1640" s="54"/>
      <c r="B1640" s="53"/>
      <c r="C1640" s="52"/>
      <c r="D1640" s="51"/>
      <c r="E1640" s="50"/>
      <c r="F1640" s="50"/>
      <c r="G1640" s="50"/>
      <c r="H1640" s="50"/>
      <c r="I1640" s="50"/>
      <c r="J1640" s="50"/>
      <c r="K1640" s="49"/>
    </row>
  </sheetData>
  <autoFilter ref="A1:J1639" xr:uid="{00000000-0001-0000-0000-000000000000}">
    <filterColumn colId="5" showButton="0"/>
    <filterColumn colId="7" showButton="0"/>
  </autoFilter>
  <mergeCells count="28">
    <mergeCell ref="A1:A2"/>
    <mergeCell ref="C1:C2"/>
    <mergeCell ref="D1:D2"/>
    <mergeCell ref="E1:E2"/>
    <mergeCell ref="F1:G1"/>
    <mergeCell ref="H1:I1"/>
    <mergeCell ref="J1:J2"/>
    <mergeCell ref="K1:K2"/>
    <mergeCell ref="K3:K133"/>
    <mergeCell ref="K178:K196"/>
    <mergeCell ref="K395:K656"/>
    <mergeCell ref="K974:K1039"/>
    <mergeCell ref="B1089:B1093"/>
    <mergeCell ref="B1094:B1102"/>
    <mergeCell ref="K1100:K1101"/>
    <mergeCell ref="B1103:B1110"/>
    <mergeCell ref="B1111:B1118"/>
    <mergeCell ref="B1119:B1136"/>
    <mergeCell ref="K1539:K1543"/>
    <mergeCell ref="K1544:K1552"/>
    <mergeCell ref="K1576:K1580"/>
    <mergeCell ref="K1581:K1589"/>
    <mergeCell ref="B1137:B1150"/>
    <mergeCell ref="B1151:B1156"/>
    <mergeCell ref="K1151:K1156"/>
    <mergeCell ref="K1174:K1180"/>
    <mergeCell ref="K1334:K1340"/>
    <mergeCell ref="K1507:K1511"/>
  </mergeCells>
  <conditionalFormatting sqref="C11">
    <cfRule type="duplicateValues" dxfId="41" priority="38" stopIfTrue="1"/>
  </conditionalFormatting>
  <conditionalFormatting sqref="C23">
    <cfRule type="duplicateValues" dxfId="40" priority="37" stopIfTrue="1"/>
  </conditionalFormatting>
  <conditionalFormatting sqref="C24">
    <cfRule type="duplicateValues" dxfId="39" priority="36" stopIfTrue="1"/>
  </conditionalFormatting>
  <conditionalFormatting sqref="C25">
    <cfRule type="duplicateValues" dxfId="38" priority="35" stopIfTrue="1"/>
  </conditionalFormatting>
  <conditionalFormatting sqref="C26">
    <cfRule type="duplicateValues" dxfId="37" priority="34" stopIfTrue="1"/>
  </conditionalFormatting>
  <conditionalFormatting sqref="C27">
    <cfRule type="duplicateValues" dxfId="36" priority="33" stopIfTrue="1"/>
  </conditionalFormatting>
  <conditionalFormatting sqref="C28">
    <cfRule type="duplicateValues" dxfId="35" priority="32" stopIfTrue="1"/>
  </conditionalFormatting>
  <conditionalFormatting sqref="C30">
    <cfRule type="duplicateValues" dxfId="34" priority="31" stopIfTrue="1"/>
  </conditionalFormatting>
  <conditionalFormatting sqref="C112">
    <cfRule type="duplicateValues" dxfId="33" priority="28" stopIfTrue="1"/>
  </conditionalFormatting>
  <conditionalFormatting sqref="C113">
    <cfRule type="duplicateValues" dxfId="32" priority="27" stopIfTrue="1"/>
  </conditionalFormatting>
  <conditionalFormatting sqref="C141">
    <cfRule type="duplicateValues" dxfId="31" priority="26" stopIfTrue="1"/>
  </conditionalFormatting>
  <conditionalFormatting sqref="C142">
    <cfRule type="duplicateValues" dxfId="30" priority="25" stopIfTrue="1"/>
  </conditionalFormatting>
  <conditionalFormatting sqref="C156">
    <cfRule type="duplicateValues" dxfId="29" priority="30" stopIfTrue="1"/>
  </conditionalFormatting>
  <conditionalFormatting sqref="C157">
    <cfRule type="duplicateValues" dxfId="28" priority="29" stopIfTrue="1"/>
  </conditionalFormatting>
  <conditionalFormatting sqref="C187">
    <cfRule type="duplicateValues" dxfId="27" priority="24" stopIfTrue="1"/>
  </conditionalFormatting>
  <conditionalFormatting sqref="C1022">
    <cfRule type="duplicateValues" dxfId="26" priority="7" stopIfTrue="1"/>
  </conditionalFormatting>
  <conditionalFormatting sqref="C1023">
    <cfRule type="duplicateValues" dxfId="25" priority="8" stopIfTrue="1"/>
  </conditionalFormatting>
  <conditionalFormatting sqref="C1024">
    <cfRule type="duplicateValues" dxfId="24" priority="9" stopIfTrue="1"/>
  </conditionalFormatting>
  <conditionalFormatting sqref="C1025">
    <cfRule type="duplicateValues" dxfId="23" priority="10" stopIfTrue="1"/>
  </conditionalFormatting>
  <conditionalFormatting sqref="C1026">
    <cfRule type="duplicateValues" dxfId="22" priority="11" stopIfTrue="1"/>
  </conditionalFormatting>
  <conditionalFormatting sqref="C1027">
    <cfRule type="duplicateValues" dxfId="21" priority="1" stopIfTrue="1"/>
  </conditionalFormatting>
  <conditionalFormatting sqref="C1028">
    <cfRule type="duplicateValues" dxfId="20" priority="2" stopIfTrue="1"/>
  </conditionalFormatting>
  <conditionalFormatting sqref="C1029">
    <cfRule type="duplicateValues" dxfId="19" priority="3" stopIfTrue="1"/>
  </conditionalFormatting>
  <conditionalFormatting sqref="C1030">
    <cfRule type="duplicateValues" dxfId="18" priority="4" stopIfTrue="1"/>
  </conditionalFormatting>
  <conditionalFormatting sqref="C1031">
    <cfRule type="duplicateValues" dxfId="17" priority="5" stopIfTrue="1"/>
  </conditionalFormatting>
  <conditionalFormatting sqref="C1032">
    <cfRule type="duplicateValues" dxfId="16" priority="6" stopIfTrue="1"/>
  </conditionalFormatting>
  <conditionalFormatting sqref="C1033:C1034">
    <cfRule type="duplicateValues" dxfId="15" priority="12" stopIfTrue="1"/>
  </conditionalFormatting>
  <conditionalFormatting sqref="C1035">
    <cfRule type="duplicateValues" dxfId="14" priority="13" stopIfTrue="1"/>
  </conditionalFormatting>
  <conditionalFormatting sqref="C1036">
    <cfRule type="duplicateValues" dxfId="13" priority="21" stopIfTrue="1"/>
  </conditionalFormatting>
  <conditionalFormatting sqref="C1037">
    <cfRule type="duplicateValues" dxfId="12" priority="22" stopIfTrue="1"/>
  </conditionalFormatting>
  <conditionalFormatting sqref="C1038">
    <cfRule type="duplicateValues" dxfId="11" priority="23" stopIfTrue="1"/>
  </conditionalFormatting>
  <conditionalFormatting sqref="C1041">
    <cfRule type="duplicateValues" dxfId="10" priority="20" stopIfTrue="1"/>
  </conditionalFormatting>
  <conditionalFormatting sqref="C1042">
    <cfRule type="duplicateValues" dxfId="9" priority="19" stopIfTrue="1"/>
  </conditionalFormatting>
  <conditionalFormatting sqref="C1043">
    <cfRule type="duplicateValues" dxfId="8" priority="18" stopIfTrue="1"/>
  </conditionalFormatting>
  <conditionalFormatting sqref="C1044">
    <cfRule type="duplicateValues" dxfId="7" priority="17" stopIfTrue="1"/>
  </conditionalFormatting>
  <conditionalFormatting sqref="C1045:C1046">
    <cfRule type="duplicateValues" dxfId="6" priority="16" stopIfTrue="1"/>
  </conditionalFormatting>
  <conditionalFormatting sqref="C1048:C1049">
    <cfRule type="duplicateValues" dxfId="5" priority="15" stopIfTrue="1"/>
  </conditionalFormatting>
  <conditionalFormatting sqref="C1050">
    <cfRule type="duplicateValues" dxfId="4" priority="14" stopIfTrue="1"/>
  </conditionalFormatting>
  <conditionalFormatting sqref="C29">
    <cfRule type="duplicateValues" dxfId="3" priority="39" stopIfTrue="1"/>
  </conditionalFormatting>
  <conditionalFormatting sqref="A12:B12">
    <cfRule type="duplicateValues" dxfId="2" priority="40" stopIfTrue="1"/>
  </conditionalFormatting>
  <conditionalFormatting sqref="C1051 C1053:C1059">
    <cfRule type="duplicateValues" dxfId="1" priority="41" stopIfTrue="1"/>
  </conditionalFormatting>
  <conditionalFormatting sqref="C1152:C1153 C1120:C1125 C1138 C1145 C1155:C1156 C1154:E1154">
    <cfRule type="duplicateValues" dxfId="0" priority="42" stopIfTrue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4" orientation="landscape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7BE4-61A9-4A9C-99B3-99C23C0D69C3}">
  <sheetPr>
    <tabColor rgb="FFFFFF00"/>
  </sheetPr>
  <dimension ref="A3:L44"/>
  <sheetViews>
    <sheetView workbookViewId="0">
      <selection activeCell="N12" sqref="N12"/>
    </sheetView>
  </sheetViews>
  <sheetFormatPr defaultColWidth="10.6640625" defaultRowHeight="15.75" x14ac:dyDescent="0.25"/>
  <cols>
    <col min="1" max="1" width="10.6640625" style="26"/>
    <col min="2" max="2" width="79.5" style="27" customWidth="1"/>
    <col min="3" max="3" width="17" style="26" customWidth="1"/>
    <col min="4" max="4" width="15.33203125" style="26" customWidth="1"/>
    <col min="5" max="5" width="19.33203125" style="26" customWidth="1"/>
    <col min="6" max="6" width="18" style="26" customWidth="1"/>
    <col min="7" max="7" width="17" style="26" customWidth="1"/>
    <col min="8" max="8" width="13.1640625" style="26" customWidth="1"/>
    <col min="9" max="10" width="15.5" style="26" customWidth="1"/>
    <col min="11" max="11" width="37.1640625" style="27" customWidth="1"/>
    <col min="12" max="12" width="62" style="13" customWidth="1"/>
    <col min="13" max="16384" width="10.6640625" style="14"/>
  </cols>
  <sheetData>
    <row r="3" spans="1:12" x14ac:dyDescent="0.25">
      <c r="A3" s="280" t="s">
        <v>98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6" spans="1:12" s="18" customFormat="1" ht="78.75" x14ac:dyDescent="0.2">
      <c r="A6" s="15" t="s">
        <v>99</v>
      </c>
      <c r="B6" s="16" t="s">
        <v>100</v>
      </c>
      <c r="C6" s="15" t="s">
        <v>101</v>
      </c>
      <c r="D6" s="15" t="s">
        <v>102</v>
      </c>
      <c r="E6" s="15" t="s">
        <v>103</v>
      </c>
      <c r="F6" s="17" t="s">
        <v>104</v>
      </c>
      <c r="G6" s="15" t="s">
        <v>103</v>
      </c>
      <c r="H6" s="15" t="s">
        <v>105</v>
      </c>
      <c r="I6" s="17" t="s">
        <v>106</v>
      </c>
      <c r="J6" s="17" t="s">
        <v>107</v>
      </c>
      <c r="K6" s="15" t="s">
        <v>108</v>
      </c>
      <c r="L6" s="15" t="s">
        <v>109</v>
      </c>
    </row>
    <row r="7" spans="1:12" ht="28.5" customHeight="1" x14ac:dyDescent="0.25">
      <c r="A7" s="19">
        <v>1</v>
      </c>
      <c r="B7" s="20" t="s">
        <v>110</v>
      </c>
      <c r="C7" s="19" t="s">
        <v>54</v>
      </c>
      <c r="D7" s="19" t="s">
        <v>111</v>
      </c>
      <c r="E7" s="19" t="s">
        <v>112</v>
      </c>
      <c r="F7" s="19" t="s">
        <v>111</v>
      </c>
      <c r="G7" s="19" t="s">
        <v>113</v>
      </c>
      <c r="H7" s="19" t="s">
        <v>111</v>
      </c>
      <c r="I7" s="19"/>
      <c r="J7" s="19"/>
      <c r="K7" s="21" t="s">
        <v>114</v>
      </c>
      <c r="L7" s="22" t="s">
        <v>115</v>
      </c>
    </row>
    <row r="8" spans="1:12" ht="30" customHeight="1" x14ac:dyDescent="0.25">
      <c r="A8" s="19">
        <f>A7+1</f>
        <v>2</v>
      </c>
      <c r="B8" s="20" t="s">
        <v>116</v>
      </c>
      <c r="C8" s="19" t="s">
        <v>49</v>
      </c>
      <c r="D8" s="19" t="s">
        <v>111</v>
      </c>
      <c r="E8" s="19" t="s">
        <v>112</v>
      </c>
      <c r="F8" s="19" t="s">
        <v>111</v>
      </c>
      <c r="G8" s="19"/>
      <c r="H8" s="19"/>
      <c r="I8" s="19"/>
      <c r="J8" s="19"/>
      <c r="K8" s="21" t="s">
        <v>117</v>
      </c>
      <c r="L8" s="281" t="s">
        <v>118</v>
      </c>
    </row>
    <row r="9" spans="1:12" ht="15.75" customHeight="1" x14ac:dyDescent="0.25">
      <c r="A9" s="19"/>
      <c r="B9" s="20" t="s">
        <v>119</v>
      </c>
      <c r="C9" s="19"/>
      <c r="D9" s="19" t="s">
        <v>111</v>
      </c>
      <c r="E9" s="19"/>
      <c r="F9" s="19"/>
      <c r="G9" s="19"/>
      <c r="H9" s="19"/>
      <c r="I9" s="19"/>
      <c r="J9" s="19"/>
      <c r="K9" s="20"/>
      <c r="L9" s="282"/>
    </row>
    <row r="10" spans="1:12" x14ac:dyDescent="0.25">
      <c r="A10" s="19"/>
      <c r="B10" s="20" t="s">
        <v>120</v>
      </c>
      <c r="C10" s="19"/>
      <c r="D10" s="19" t="s">
        <v>111</v>
      </c>
      <c r="E10" s="19"/>
      <c r="F10" s="19"/>
      <c r="G10" s="19"/>
      <c r="H10" s="19"/>
      <c r="I10" s="19"/>
      <c r="J10" s="19"/>
      <c r="K10" s="20"/>
      <c r="L10" s="282"/>
    </row>
    <row r="11" spans="1:12" x14ac:dyDescent="0.25">
      <c r="A11" s="19"/>
      <c r="B11" s="20" t="s">
        <v>121</v>
      </c>
      <c r="C11" s="19"/>
      <c r="D11" s="19" t="s">
        <v>111</v>
      </c>
      <c r="E11" s="19"/>
      <c r="F11" s="19"/>
      <c r="G11" s="19"/>
      <c r="H11" s="19"/>
      <c r="I11" s="19"/>
      <c r="J11" s="19"/>
      <c r="K11" s="20"/>
      <c r="L11" s="282"/>
    </row>
    <row r="12" spans="1:12" x14ac:dyDescent="0.25">
      <c r="A12" s="19"/>
      <c r="B12" s="20" t="s">
        <v>122</v>
      </c>
      <c r="C12" s="19"/>
      <c r="D12" s="19" t="s">
        <v>111</v>
      </c>
      <c r="E12" s="19"/>
      <c r="F12" s="19"/>
      <c r="G12" s="19"/>
      <c r="H12" s="19"/>
      <c r="I12" s="19"/>
      <c r="J12" s="19"/>
      <c r="K12" s="20"/>
      <c r="L12" s="283"/>
    </row>
    <row r="13" spans="1:12" x14ac:dyDescent="0.25">
      <c r="A13" s="19">
        <v>3</v>
      </c>
      <c r="B13" s="20" t="s">
        <v>123</v>
      </c>
      <c r="C13" s="19" t="s">
        <v>60</v>
      </c>
      <c r="D13" s="19"/>
      <c r="E13" s="19"/>
      <c r="F13" s="19"/>
      <c r="G13" s="19"/>
      <c r="H13" s="19"/>
      <c r="I13" s="19"/>
      <c r="J13" s="19"/>
      <c r="K13" s="20"/>
      <c r="L13" s="22"/>
    </row>
    <row r="14" spans="1:12" ht="31.5" x14ac:dyDescent="0.25">
      <c r="A14" s="19"/>
      <c r="B14" s="20" t="s">
        <v>119</v>
      </c>
      <c r="C14" s="19"/>
      <c r="D14" s="19" t="s">
        <v>111</v>
      </c>
      <c r="E14" s="19" t="s">
        <v>112</v>
      </c>
      <c r="F14" s="19" t="s">
        <v>111</v>
      </c>
      <c r="G14" s="19" t="s">
        <v>113</v>
      </c>
      <c r="H14" s="19"/>
      <c r="I14" s="19"/>
      <c r="J14" s="19"/>
      <c r="K14" s="21" t="s">
        <v>124</v>
      </c>
      <c r="L14" s="22" t="s">
        <v>125</v>
      </c>
    </row>
    <row r="15" spans="1:12" ht="46.5" customHeight="1" x14ac:dyDescent="0.25">
      <c r="A15" s="19"/>
      <c r="B15" s="20" t="s">
        <v>120</v>
      </c>
      <c r="C15" s="19"/>
      <c r="D15" s="19" t="s">
        <v>111</v>
      </c>
      <c r="E15" s="19" t="s">
        <v>112</v>
      </c>
      <c r="F15" s="23" t="s">
        <v>111</v>
      </c>
      <c r="G15" s="23" t="s">
        <v>126</v>
      </c>
      <c r="H15" s="19"/>
      <c r="I15" s="19"/>
      <c r="J15" s="19"/>
      <c r="K15" s="21" t="s">
        <v>127</v>
      </c>
      <c r="L15" s="22" t="s">
        <v>128</v>
      </c>
    </row>
    <row r="16" spans="1:12" x14ac:dyDescent="0.25">
      <c r="A16" s="19"/>
      <c r="B16" s="20" t="s">
        <v>121</v>
      </c>
      <c r="C16" s="19"/>
      <c r="D16" s="19"/>
      <c r="E16" s="19"/>
      <c r="F16" s="19"/>
      <c r="G16" s="19"/>
      <c r="H16" s="19"/>
      <c r="I16" s="19"/>
      <c r="J16" s="19"/>
      <c r="K16" s="20"/>
      <c r="L16" s="22"/>
    </row>
    <row r="17" spans="1:12" x14ac:dyDescent="0.25">
      <c r="A17" s="19"/>
      <c r="B17" s="20" t="s">
        <v>122</v>
      </c>
      <c r="C17" s="19"/>
      <c r="D17" s="19"/>
      <c r="E17" s="19"/>
      <c r="F17" s="19"/>
      <c r="G17" s="19"/>
      <c r="H17" s="19"/>
      <c r="I17" s="19"/>
      <c r="J17" s="19"/>
      <c r="K17" s="20"/>
      <c r="L17" s="22"/>
    </row>
    <row r="18" spans="1:12" x14ac:dyDescent="0.25">
      <c r="A18" s="19">
        <v>4</v>
      </c>
      <c r="B18" s="20" t="s">
        <v>129</v>
      </c>
      <c r="C18" s="19" t="s">
        <v>49</v>
      </c>
      <c r="D18" s="19"/>
      <c r="E18" s="19"/>
      <c r="F18" s="19"/>
      <c r="G18" s="19"/>
      <c r="H18" s="19"/>
      <c r="I18" s="19"/>
      <c r="J18" s="19"/>
      <c r="K18" s="20"/>
      <c r="L18" s="22"/>
    </row>
    <row r="19" spans="1:12" ht="31.5" x14ac:dyDescent="0.25">
      <c r="A19" s="19">
        <v>5</v>
      </c>
      <c r="B19" s="20" t="s">
        <v>130</v>
      </c>
      <c r="C19" s="19" t="s">
        <v>49</v>
      </c>
      <c r="D19" s="24" t="s">
        <v>131</v>
      </c>
      <c r="E19" s="24" t="s">
        <v>112</v>
      </c>
      <c r="F19" s="19"/>
      <c r="G19" s="19"/>
      <c r="H19" s="19"/>
      <c r="I19" s="19"/>
      <c r="J19" s="19"/>
      <c r="K19" s="20"/>
      <c r="L19" s="22" t="s">
        <v>132</v>
      </c>
    </row>
    <row r="20" spans="1:12" ht="31.5" x14ac:dyDescent="0.25">
      <c r="A20" s="19">
        <v>6</v>
      </c>
      <c r="B20" s="20" t="s">
        <v>133</v>
      </c>
      <c r="C20" s="19" t="s">
        <v>49</v>
      </c>
      <c r="D20" s="19"/>
      <c r="E20" s="19"/>
      <c r="F20" s="19"/>
      <c r="G20" s="19"/>
      <c r="H20" s="19"/>
      <c r="I20" s="19"/>
      <c r="J20" s="19"/>
      <c r="K20" s="20"/>
      <c r="L20" s="22"/>
    </row>
    <row r="21" spans="1:12" ht="31.5" x14ac:dyDescent="0.25">
      <c r="A21" s="19"/>
      <c r="B21" s="20" t="s">
        <v>119</v>
      </c>
      <c r="C21" s="19"/>
      <c r="D21" s="19" t="s">
        <v>111</v>
      </c>
      <c r="E21" s="19" t="s">
        <v>112</v>
      </c>
      <c r="F21" s="19" t="s">
        <v>111</v>
      </c>
      <c r="G21" s="19" t="s">
        <v>126</v>
      </c>
      <c r="H21" s="19"/>
      <c r="I21" s="19"/>
      <c r="J21" s="19"/>
      <c r="K21" s="21" t="s">
        <v>134</v>
      </c>
      <c r="L21" s="22" t="s">
        <v>135</v>
      </c>
    </row>
    <row r="22" spans="1:12" x14ac:dyDescent="0.25">
      <c r="A22" s="19"/>
      <c r="B22" s="20" t="s">
        <v>120</v>
      </c>
      <c r="C22" s="19"/>
      <c r="D22" s="19"/>
      <c r="E22" s="19"/>
      <c r="F22" s="19"/>
      <c r="G22" s="19"/>
      <c r="H22" s="19"/>
      <c r="I22" s="19"/>
      <c r="J22" s="19"/>
      <c r="K22" s="20"/>
      <c r="L22" s="22"/>
    </row>
    <row r="23" spans="1:12" x14ac:dyDescent="0.25">
      <c r="A23" s="19"/>
      <c r="B23" s="20" t="s">
        <v>121</v>
      </c>
      <c r="C23" s="19"/>
      <c r="D23" s="19"/>
      <c r="E23" s="19"/>
      <c r="F23" s="19"/>
      <c r="G23" s="19"/>
      <c r="H23" s="19"/>
      <c r="I23" s="19"/>
      <c r="J23" s="19"/>
      <c r="K23" s="20"/>
      <c r="L23" s="22"/>
    </row>
    <row r="24" spans="1:12" x14ac:dyDescent="0.25">
      <c r="A24" s="19"/>
      <c r="B24" s="20" t="s">
        <v>122</v>
      </c>
      <c r="C24" s="19"/>
      <c r="D24" s="19"/>
      <c r="E24" s="19"/>
      <c r="F24" s="19"/>
      <c r="G24" s="19"/>
      <c r="H24" s="19"/>
      <c r="I24" s="19"/>
      <c r="J24" s="19"/>
      <c r="K24" s="20"/>
      <c r="L24" s="22"/>
    </row>
    <row r="25" spans="1:12" ht="21.75" customHeight="1" x14ac:dyDescent="0.25">
      <c r="A25" s="19">
        <v>7</v>
      </c>
      <c r="B25" s="20" t="s">
        <v>136</v>
      </c>
      <c r="C25" s="19" t="s">
        <v>49</v>
      </c>
      <c r="D25" s="19"/>
      <c r="E25" s="19"/>
      <c r="F25" s="19"/>
      <c r="G25" s="19"/>
      <c r="H25" s="19"/>
      <c r="I25" s="19"/>
      <c r="J25" s="19"/>
      <c r="K25" s="20"/>
      <c r="L25" s="22"/>
    </row>
    <row r="26" spans="1:12" ht="31.5" x14ac:dyDescent="0.25">
      <c r="A26" s="19"/>
      <c r="B26" s="20" t="s">
        <v>120</v>
      </c>
      <c r="C26" s="19"/>
      <c r="D26" s="25" t="s">
        <v>111</v>
      </c>
      <c r="E26" s="25" t="s">
        <v>112</v>
      </c>
      <c r="F26" s="19"/>
      <c r="G26" s="19" t="s">
        <v>126</v>
      </c>
      <c r="H26" s="19"/>
      <c r="I26" s="19"/>
      <c r="J26" s="19"/>
      <c r="K26" s="20" t="s">
        <v>137</v>
      </c>
      <c r="L26" s="22"/>
    </row>
    <row r="27" spans="1:12" x14ac:dyDescent="0.25">
      <c r="A27" s="19"/>
      <c r="B27" s="20" t="s">
        <v>121</v>
      </c>
      <c r="C27" s="19"/>
      <c r="D27" s="19"/>
      <c r="E27" s="19"/>
      <c r="F27" s="19"/>
      <c r="G27" s="19"/>
      <c r="H27" s="19"/>
      <c r="I27" s="19"/>
      <c r="J27" s="19"/>
      <c r="K27" s="20"/>
      <c r="L27" s="22"/>
    </row>
    <row r="28" spans="1:12" ht="22.5" customHeight="1" x14ac:dyDescent="0.25">
      <c r="A28" s="19">
        <v>8</v>
      </c>
      <c r="B28" s="20" t="s">
        <v>138</v>
      </c>
      <c r="C28" s="19" t="s">
        <v>49</v>
      </c>
      <c r="D28" s="19"/>
      <c r="E28" s="19"/>
      <c r="F28" s="19"/>
      <c r="G28" s="19"/>
      <c r="H28" s="19"/>
      <c r="I28" s="19"/>
      <c r="J28" s="19"/>
      <c r="K28" s="20"/>
      <c r="L28" s="22"/>
    </row>
    <row r="29" spans="1:12" ht="29.25" customHeight="1" x14ac:dyDescent="0.25">
      <c r="A29" s="19">
        <f t="shared" ref="A29:A44" si="0">A28+1</f>
        <v>9</v>
      </c>
      <c r="B29" s="20" t="s">
        <v>139</v>
      </c>
      <c r="C29" s="19" t="s">
        <v>47</v>
      </c>
      <c r="D29" s="19" t="s">
        <v>111</v>
      </c>
      <c r="E29" s="19" t="s">
        <v>140</v>
      </c>
      <c r="F29" s="19"/>
      <c r="G29" s="19"/>
      <c r="H29" s="19"/>
      <c r="I29" s="19"/>
      <c r="J29" s="19"/>
      <c r="K29" s="21" t="s">
        <v>141</v>
      </c>
      <c r="L29" s="22" t="s">
        <v>142</v>
      </c>
    </row>
    <row r="30" spans="1:12" ht="22.5" customHeight="1" x14ac:dyDescent="0.25">
      <c r="A30" s="19">
        <f t="shared" si="0"/>
        <v>10</v>
      </c>
      <c r="B30" s="20" t="s">
        <v>143</v>
      </c>
      <c r="C30" s="19"/>
      <c r="D30" s="19"/>
      <c r="E30" s="19"/>
      <c r="F30" s="19"/>
      <c r="G30" s="19"/>
      <c r="H30" s="19"/>
      <c r="I30" s="19"/>
      <c r="J30" s="19"/>
      <c r="K30" s="20"/>
      <c r="L30" s="22"/>
    </row>
    <row r="31" spans="1:12" ht="22.5" customHeight="1" x14ac:dyDescent="0.25">
      <c r="A31" s="19">
        <f t="shared" si="0"/>
        <v>11</v>
      </c>
      <c r="B31" s="20" t="s">
        <v>144</v>
      </c>
      <c r="C31" s="19" t="s">
        <v>49</v>
      </c>
      <c r="D31" s="19"/>
      <c r="E31" s="19"/>
      <c r="F31" s="19"/>
      <c r="G31" s="19"/>
      <c r="H31" s="19"/>
      <c r="I31" s="19"/>
      <c r="J31" s="19"/>
      <c r="K31" s="20"/>
      <c r="L31" s="22"/>
    </row>
    <row r="32" spans="1:12" ht="33" customHeight="1" x14ac:dyDescent="0.25">
      <c r="A32" s="19">
        <f t="shared" si="0"/>
        <v>12</v>
      </c>
      <c r="B32" s="20" t="s">
        <v>145</v>
      </c>
      <c r="C32" s="19" t="s">
        <v>49</v>
      </c>
      <c r="D32" s="19"/>
      <c r="E32" s="19"/>
      <c r="F32" s="19"/>
      <c r="G32" s="19"/>
      <c r="H32" s="19"/>
      <c r="I32" s="19"/>
      <c r="J32" s="19"/>
      <c r="K32" s="20"/>
      <c r="L32" s="22"/>
    </row>
    <row r="33" spans="1:12" ht="22.5" customHeight="1" x14ac:dyDescent="0.25">
      <c r="A33" s="19">
        <f t="shared" si="0"/>
        <v>13</v>
      </c>
      <c r="B33" s="20" t="s">
        <v>146</v>
      </c>
      <c r="C33" s="19" t="s">
        <v>49</v>
      </c>
      <c r="D33" s="19"/>
      <c r="E33" s="19"/>
      <c r="F33" s="19"/>
      <c r="G33" s="19"/>
      <c r="H33" s="19"/>
      <c r="I33" s="19"/>
      <c r="J33" s="19"/>
      <c r="K33" s="20"/>
      <c r="L33" s="22"/>
    </row>
    <row r="34" spans="1:12" ht="28.5" customHeight="1" x14ac:dyDescent="0.25">
      <c r="A34" s="19">
        <f t="shared" si="0"/>
        <v>14</v>
      </c>
      <c r="B34" s="20" t="s">
        <v>147</v>
      </c>
      <c r="C34" s="19" t="s">
        <v>49</v>
      </c>
      <c r="D34" s="19"/>
      <c r="E34" s="19"/>
      <c r="F34" s="19"/>
      <c r="G34" s="19"/>
      <c r="H34" s="19"/>
      <c r="I34" s="19"/>
      <c r="J34" s="19"/>
      <c r="K34" s="20"/>
      <c r="L34" s="22"/>
    </row>
    <row r="35" spans="1:12" ht="22.5" customHeight="1" x14ac:dyDescent="0.25">
      <c r="A35" s="19">
        <f t="shared" si="0"/>
        <v>15</v>
      </c>
      <c r="B35" s="20" t="s">
        <v>148</v>
      </c>
      <c r="C35" s="19" t="s">
        <v>149</v>
      </c>
      <c r="D35" s="19"/>
      <c r="E35" s="19"/>
      <c r="F35" s="19"/>
      <c r="G35" s="19"/>
      <c r="H35" s="19"/>
      <c r="I35" s="19"/>
      <c r="J35" s="19"/>
      <c r="K35" s="20"/>
      <c r="L35" s="22"/>
    </row>
    <row r="36" spans="1:12" ht="22.5" customHeight="1" x14ac:dyDescent="0.25">
      <c r="A36" s="19">
        <f t="shared" si="0"/>
        <v>16</v>
      </c>
      <c r="B36" s="20" t="s">
        <v>150</v>
      </c>
      <c r="C36" s="19" t="s">
        <v>149</v>
      </c>
      <c r="D36" s="19"/>
      <c r="E36" s="19"/>
      <c r="F36" s="19"/>
      <c r="G36" s="19"/>
      <c r="H36" s="19"/>
      <c r="I36" s="19"/>
      <c r="J36" s="19"/>
      <c r="K36" s="20"/>
      <c r="L36" s="22"/>
    </row>
    <row r="37" spans="1:12" ht="22.5" customHeight="1" x14ac:dyDescent="0.25">
      <c r="A37" s="19">
        <f t="shared" si="0"/>
        <v>17</v>
      </c>
      <c r="B37" s="20" t="s">
        <v>151</v>
      </c>
      <c r="C37" s="19" t="s">
        <v>149</v>
      </c>
      <c r="D37" s="19"/>
      <c r="E37" s="19"/>
      <c r="F37" s="19"/>
      <c r="G37" s="19"/>
      <c r="H37" s="19"/>
      <c r="I37" s="19"/>
      <c r="J37" s="19"/>
      <c r="K37" s="20"/>
      <c r="L37" s="22"/>
    </row>
    <row r="38" spans="1:12" ht="29.25" customHeight="1" x14ac:dyDescent="0.25">
      <c r="A38" s="19">
        <f t="shared" si="0"/>
        <v>18</v>
      </c>
      <c r="B38" s="20" t="s">
        <v>152</v>
      </c>
      <c r="C38" s="19" t="s">
        <v>149</v>
      </c>
      <c r="D38" s="19"/>
      <c r="E38" s="19"/>
      <c r="F38" s="19"/>
      <c r="G38" s="19"/>
      <c r="H38" s="19"/>
      <c r="I38" s="19"/>
      <c r="J38" s="19"/>
      <c r="K38" s="20"/>
      <c r="L38" s="22"/>
    </row>
    <row r="39" spans="1:12" ht="22.5" customHeight="1" x14ac:dyDescent="0.25">
      <c r="A39" s="19">
        <f t="shared" si="0"/>
        <v>19</v>
      </c>
      <c r="B39" s="20" t="s">
        <v>153</v>
      </c>
      <c r="C39" s="19" t="s">
        <v>149</v>
      </c>
      <c r="D39" s="19"/>
      <c r="E39" s="19"/>
      <c r="F39" s="19"/>
      <c r="G39" s="19"/>
      <c r="H39" s="19"/>
      <c r="I39" s="19"/>
      <c r="J39" s="19"/>
      <c r="K39" s="20"/>
      <c r="L39" s="22"/>
    </row>
    <row r="40" spans="1:12" ht="31.5" customHeight="1" x14ac:dyDescent="0.25">
      <c r="A40" s="19">
        <f t="shared" si="0"/>
        <v>20</v>
      </c>
      <c r="B40" s="20" t="s">
        <v>154</v>
      </c>
      <c r="C40" s="19" t="s">
        <v>149</v>
      </c>
      <c r="D40" s="19"/>
      <c r="E40" s="19"/>
      <c r="F40" s="19"/>
      <c r="G40" s="19"/>
      <c r="H40" s="19"/>
      <c r="I40" s="19"/>
      <c r="J40" s="19"/>
      <c r="K40" s="20"/>
      <c r="L40" s="22"/>
    </row>
    <row r="41" spans="1:12" ht="32.25" customHeight="1" x14ac:dyDescent="0.25">
      <c r="A41" s="19">
        <f t="shared" si="0"/>
        <v>21</v>
      </c>
      <c r="B41" s="20" t="s">
        <v>155</v>
      </c>
      <c r="C41" s="19" t="s">
        <v>149</v>
      </c>
      <c r="D41" s="19"/>
      <c r="E41" s="19"/>
      <c r="F41" s="19"/>
      <c r="G41" s="19"/>
      <c r="H41" s="19"/>
      <c r="I41" s="19"/>
      <c r="J41" s="19"/>
      <c r="K41" s="20"/>
      <c r="L41" s="22"/>
    </row>
    <row r="42" spans="1:12" ht="22.5" customHeight="1" x14ac:dyDescent="0.25">
      <c r="A42" s="19">
        <f t="shared" si="0"/>
        <v>22</v>
      </c>
      <c r="B42" s="20" t="s">
        <v>156</v>
      </c>
      <c r="C42" s="19" t="s">
        <v>149</v>
      </c>
      <c r="D42" s="19"/>
      <c r="E42" s="19"/>
      <c r="F42" s="19"/>
      <c r="G42" s="19"/>
      <c r="H42" s="19"/>
      <c r="I42" s="19"/>
      <c r="J42" s="19"/>
      <c r="K42" s="20"/>
      <c r="L42" s="22"/>
    </row>
    <row r="43" spans="1:12" ht="22.5" customHeight="1" x14ac:dyDescent="0.25">
      <c r="A43" s="19">
        <f t="shared" si="0"/>
        <v>23</v>
      </c>
      <c r="B43" s="20" t="s">
        <v>157</v>
      </c>
      <c r="C43" s="19" t="s">
        <v>149</v>
      </c>
      <c r="D43" s="19"/>
      <c r="E43" s="19"/>
      <c r="F43" s="19"/>
      <c r="G43" s="19"/>
      <c r="H43" s="19"/>
      <c r="I43" s="19"/>
      <c r="J43" s="19"/>
      <c r="K43" s="20"/>
      <c r="L43" s="22"/>
    </row>
    <row r="44" spans="1:12" ht="22.5" customHeight="1" x14ac:dyDescent="0.25">
      <c r="A44" s="19">
        <f t="shared" si="0"/>
        <v>24</v>
      </c>
      <c r="B44" s="20" t="s">
        <v>158</v>
      </c>
      <c r="C44" s="19" t="s">
        <v>149</v>
      </c>
      <c r="D44" s="19"/>
      <c r="E44" s="19"/>
      <c r="F44" s="19"/>
      <c r="G44" s="19"/>
      <c r="H44" s="19"/>
      <c r="I44" s="19"/>
      <c r="J44" s="19"/>
      <c r="K44" s="20"/>
      <c r="L44" s="22"/>
    </row>
  </sheetData>
  <mergeCells count="2">
    <mergeCell ref="A3:K3"/>
    <mergeCell ref="L8:L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7588-60EB-4292-AB6E-3197773ADF25}">
  <sheetPr>
    <tabColor rgb="FF00B0F0"/>
  </sheetPr>
  <dimension ref="A1:C19"/>
  <sheetViews>
    <sheetView workbookViewId="0">
      <pane ySplit="1" topLeftCell="A2" activePane="bottomLeft" state="frozen"/>
      <selection activeCell="N12" sqref="N12"/>
      <selection pane="bottomLeft" activeCell="N12" sqref="N12"/>
    </sheetView>
  </sheetViews>
  <sheetFormatPr defaultColWidth="9.33203125" defaultRowHeight="15.75" x14ac:dyDescent="0.2"/>
  <cols>
    <col min="1" max="1" width="10" style="39" customWidth="1"/>
    <col min="2" max="2" width="74.1640625" style="33" customWidth="1"/>
    <col min="3" max="3" width="63.5" style="33" customWidth="1"/>
    <col min="4" max="16384" width="9.33203125" style="33"/>
  </cols>
  <sheetData>
    <row r="1" spans="1:3" s="29" customFormat="1" x14ac:dyDescent="0.2">
      <c r="A1" s="28" t="s">
        <v>99</v>
      </c>
      <c r="B1" s="28" t="s">
        <v>159</v>
      </c>
      <c r="C1" s="28" t="s">
        <v>44</v>
      </c>
    </row>
    <row r="2" spans="1:3" x14ac:dyDescent="0.2">
      <c r="A2" s="30">
        <v>1</v>
      </c>
      <c r="B2" s="31" t="s">
        <v>160</v>
      </c>
      <c r="C2" s="32"/>
    </row>
    <row r="3" spans="1:3" ht="31.5" x14ac:dyDescent="0.2">
      <c r="A3" s="34"/>
      <c r="B3" s="32" t="s">
        <v>161</v>
      </c>
      <c r="C3" s="32" t="s">
        <v>162</v>
      </c>
    </row>
    <row r="4" spans="1:3" x14ac:dyDescent="0.2">
      <c r="A4" s="34"/>
      <c r="B4" s="32" t="s">
        <v>163</v>
      </c>
      <c r="C4" s="32" t="s">
        <v>164</v>
      </c>
    </row>
    <row r="5" spans="1:3" x14ac:dyDescent="0.2">
      <c r="A5" s="30"/>
      <c r="B5" s="32"/>
      <c r="C5" s="32"/>
    </row>
    <row r="6" spans="1:3" x14ac:dyDescent="0.2">
      <c r="A6" s="35">
        <v>2</v>
      </c>
      <c r="B6" s="36" t="s">
        <v>165</v>
      </c>
      <c r="C6" s="37"/>
    </row>
    <row r="7" spans="1:3" ht="47.25" x14ac:dyDescent="0.2">
      <c r="A7" s="38"/>
      <c r="B7" s="37" t="s">
        <v>166</v>
      </c>
      <c r="C7" s="37" t="s">
        <v>167</v>
      </c>
    </row>
    <row r="8" spans="1:3" ht="31.5" x14ac:dyDescent="0.2">
      <c r="A8" s="35"/>
      <c r="B8" s="37" t="s">
        <v>168</v>
      </c>
      <c r="C8" s="37" t="s">
        <v>169</v>
      </c>
    </row>
    <row r="9" spans="1:3" x14ac:dyDescent="0.2">
      <c r="A9" s="35"/>
      <c r="B9" s="37"/>
      <c r="C9" s="37"/>
    </row>
    <row r="10" spans="1:3" x14ac:dyDescent="0.2">
      <c r="A10" s="30">
        <v>3</v>
      </c>
      <c r="B10" s="31" t="s">
        <v>170</v>
      </c>
      <c r="C10" s="32"/>
    </row>
    <row r="11" spans="1:3" x14ac:dyDescent="0.2">
      <c r="A11" s="30"/>
      <c r="B11" s="32" t="s">
        <v>171</v>
      </c>
      <c r="C11" s="32" t="s">
        <v>172</v>
      </c>
    </row>
    <row r="12" spans="1:3" x14ac:dyDescent="0.2">
      <c r="A12" s="30"/>
      <c r="B12" s="32"/>
      <c r="C12" s="32"/>
    </row>
    <row r="13" spans="1:3" x14ac:dyDescent="0.2">
      <c r="A13" s="35">
        <v>4</v>
      </c>
      <c r="B13" s="36" t="s">
        <v>173</v>
      </c>
      <c r="C13" s="37" t="s">
        <v>174</v>
      </c>
    </row>
    <row r="14" spans="1:3" x14ac:dyDescent="0.2">
      <c r="A14" s="35"/>
      <c r="B14" s="37"/>
      <c r="C14" s="37"/>
    </row>
    <row r="15" spans="1:3" x14ac:dyDescent="0.2">
      <c r="A15" s="30">
        <v>5</v>
      </c>
      <c r="B15" s="31" t="s">
        <v>93</v>
      </c>
      <c r="C15" s="32"/>
    </row>
    <row r="16" spans="1:3" x14ac:dyDescent="0.2">
      <c r="A16" s="30"/>
      <c r="B16" s="32" t="s">
        <v>175</v>
      </c>
      <c r="C16" s="32" t="s">
        <v>176</v>
      </c>
    </row>
    <row r="17" spans="1:3" x14ac:dyDescent="0.2">
      <c r="A17" s="30"/>
      <c r="B17" s="32"/>
      <c r="C17" s="32"/>
    </row>
    <row r="18" spans="1:3" x14ac:dyDescent="0.2">
      <c r="A18" s="35">
        <v>6</v>
      </c>
      <c r="B18" s="36" t="s">
        <v>89</v>
      </c>
      <c r="C18" s="37"/>
    </row>
    <row r="19" spans="1:3" x14ac:dyDescent="0.2">
      <c r="A19" s="35"/>
      <c r="B19" s="37" t="s">
        <v>177</v>
      </c>
      <c r="C19" s="37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AFEB-2908-49B1-A1D1-42071C91B510}">
  <sheetPr>
    <tabColor rgb="FF00B050"/>
  </sheetPr>
  <dimension ref="A1:M99"/>
  <sheetViews>
    <sheetView tabSelected="1" zoomScale="115" zoomScaleNormal="115" workbookViewId="0">
      <pane ySplit="1" topLeftCell="A54" activePane="bottomLeft" state="frozen"/>
      <selection pane="bottomLeft" activeCell="M73" sqref="M73"/>
    </sheetView>
  </sheetViews>
  <sheetFormatPr defaultColWidth="9.33203125" defaultRowHeight="15.75" outlineLevelRow="2" x14ac:dyDescent="0.2"/>
  <cols>
    <col min="1" max="1" width="13.1640625" style="9" customWidth="1"/>
    <col min="2" max="2" width="15.83203125" style="10" customWidth="1"/>
    <col min="3" max="3" width="52.83203125" style="10" customWidth="1"/>
    <col min="4" max="4" width="18.33203125" style="9" customWidth="1"/>
    <col min="5" max="5" width="15.6640625" style="9" customWidth="1"/>
    <col min="6" max="7" width="21.5" style="9" customWidth="1"/>
    <col min="8" max="12" width="19.33203125" style="9" customWidth="1"/>
    <col min="13" max="13" width="49.83203125" style="9" customWidth="1"/>
    <col min="14" max="16384" width="9.33203125" style="10"/>
  </cols>
  <sheetData>
    <row r="1" spans="1:13" s="12" customFormat="1" ht="31.5" x14ac:dyDescent="0.2">
      <c r="A1" s="11" t="s">
        <v>92</v>
      </c>
      <c r="B1" s="11" t="s">
        <v>86</v>
      </c>
      <c r="C1" s="11" t="s">
        <v>87</v>
      </c>
      <c r="D1" s="11" t="s">
        <v>88</v>
      </c>
      <c r="E1" s="11" t="s">
        <v>2233</v>
      </c>
      <c r="F1" s="11" t="s">
        <v>94</v>
      </c>
      <c r="G1" s="11" t="s">
        <v>2253</v>
      </c>
      <c r="H1" s="11" t="s">
        <v>95</v>
      </c>
      <c r="I1" s="11" t="s">
        <v>2231</v>
      </c>
      <c r="J1" s="11" t="s">
        <v>2235</v>
      </c>
      <c r="K1" s="254" t="s">
        <v>96</v>
      </c>
      <c r="L1" s="253" t="s">
        <v>97</v>
      </c>
      <c r="M1" s="11" t="s">
        <v>1229</v>
      </c>
    </row>
    <row r="2" spans="1:13" s="237" customFormat="1" x14ac:dyDescent="0.2">
      <c r="A2" s="236">
        <v>1</v>
      </c>
      <c r="B2" s="235" t="s">
        <v>51</v>
      </c>
      <c r="C2" s="235" t="s">
        <v>52</v>
      </c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3" s="237" customFormat="1" outlineLevel="1" x14ac:dyDescent="0.2">
      <c r="A3" s="236"/>
      <c r="B3" s="235"/>
      <c r="C3" s="235" t="s">
        <v>1222</v>
      </c>
      <c r="D3" s="236" t="s">
        <v>2234</v>
      </c>
      <c r="E3" s="238">
        <v>45270</v>
      </c>
      <c r="F3" s="234"/>
      <c r="G3" s="234"/>
      <c r="H3" s="234"/>
      <c r="I3" s="234"/>
      <c r="J3" s="234"/>
      <c r="K3" s="234"/>
      <c r="L3" s="236"/>
      <c r="M3" s="236"/>
    </row>
    <row r="4" spans="1:13" s="237" customFormat="1" outlineLevel="1" x14ac:dyDescent="0.2">
      <c r="A4" s="236"/>
      <c r="B4" s="235"/>
      <c r="C4" s="235" t="s">
        <v>1215</v>
      </c>
      <c r="D4" s="236" t="s">
        <v>2234</v>
      </c>
      <c r="E4" s="238">
        <v>45285</v>
      </c>
      <c r="F4" s="234"/>
      <c r="G4" s="234"/>
      <c r="H4" s="234"/>
      <c r="I4" s="234"/>
      <c r="J4" s="234"/>
      <c r="K4" s="234"/>
      <c r="L4" s="236"/>
      <c r="M4" s="236"/>
    </row>
    <row r="5" spans="1:13" s="237" customFormat="1" outlineLevel="1" x14ac:dyDescent="0.2">
      <c r="A5" s="236"/>
      <c r="B5" s="235"/>
      <c r="C5" s="235" t="s">
        <v>1212</v>
      </c>
      <c r="D5" s="236" t="s">
        <v>2234</v>
      </c>
      <c r="E5" s="238">
        <v>45328</v>
      </c>
      <c r="F5" s="239"/>
      <c r="G5" s="236"/>
      <c r="H5" s="236"/>
      <c r="I5" s="236"/>
      <c r="J5" s="236"/>
      <c r="K5" s="236"/>
      <c r="L5" s="236"/>
      <c r="M5" s="236"/>
    </row>
    <row r="6" spans="1:13" s="237" customFormat="1" outlineLevel="1" x14ac:dyDescent="0.2">
      <c r="A6" s="236"/>
      <c r="B6" s="235"/>
      <c r="C6" s="235" t="s">
        <v>1208</v>
      </c>
      <c r="D6" s="236" t="s">
        <v>2234</v>
      </c>
      <c r="E6" s="240">
        <v>0.7</v>
      </c>
      <c r="F6" s="236"/>
      <c r="G6" s="236"/>
      <c r="H6" s="236"/>
      <c r="I6" s="236"/>
      <c r="J6" s="236"/>
      <c r="K6" s="236"/>
      <c r="L6" s="236"/>
      <c r="M6" s="236"/>
    </row>
    <row r="7" spans="1:13" s="237" customFormat="1" outlineLevel="1" x14ac:dyDescent="0.2">
      <c r="A7" s="236"/>
      <c r="B7" s="235"/>
      <c r="C7" s="235" t="s">
        <v>1146</v>
      </c>
      <c r="D7" s="236" t="s">
        <v>2234</v>
      </c>
      <c r="E7" s="238">
        <v>45246</v>
      </c>
      <c r="F7" s="234"/>
      <c r="G7" s="234"/>
      <c r="H7" s="234"/>
      <c r="I7" s="234"/>
      <c r="J7" s="234"/>
      <c r="K7" s="234"/>
      <c r="L7" s="236"/>
      <c r="M7" s="236"/>
    </row>
    <row r="8" spans="1:13" s="237" customFormat="1" outlineLevel="1" x14ac:dyDescent="0.2">
      <c r="A8" s="236"/>
      <c r="B8" s="235"/>
      <c r="C8" s="235" t="s">
        <v>1141</v>
      </c>
      <c r="D8" s="236" t="s">
        <v>2234</v>
      </c>
      <c r="E8" s="238">
        <v>45259</v>
      </c>
      <c r="F8" s="234"/>
      <c r="G8" s="234"/>
      <c r="H8" s="234"/>
      <c r="I8" s="234"/>
      <c r="J8" s="234"/>
      <c r="K8" s="234"/>
      <c r="L8" s="236"/>
      <c r="M8" s="236"/>
    </row>
    <row r="9" spans="1:13" s="237" customFormat="1" outlineLevel="1" x14ac:dyDescent="0.2">
      <c r="A9" s="236"/>
      <c r="B9" s="235"/>
      <c r="C9" s="235" t="s">
        <v>1496</v>
      </c>
      <c r="D9" s="236" t="s">
        <v>2234</v>
      </c>
      <c r="E9" s="240">
        <v>0.7</v>
      </c>
      <c r="F9" s="234"/>
      <c r="G9" s="234"/>
      <c r="H9" s="234"/>
      <c r="I9" s="234"/>
      <c r="J9" s="234"/>
      <c r="K9" s="234"/>
      <c r="L9" s="236"/>
      <c r="M9" s="236"/>
    </row>
    <row r="10" spans="1:13" s="237" customFormat="1" outlineLevel="1" x14ac:dyDescent="0.2">
      <c r="A10" s="236"/>
      <c r="B10" s="235"/>
      <c r="C10" s="235" t="s">
        <v>1214</v>
      </c>
      <c r="D10" s="236" t="s">
        <v>2234</v>
      </c>
      <c r="E10" s="238">
        <v>45328</v>
      </c>
      <c r="F10" s="234"/>
      <c r="G10" s="234"/>
      <c r="H10" s="234"/>
      <c r="I10" s="234"/>
      <c r="J10" s="234"/>
      <c r="K10" s="234"/>
      <c r="L10" s="236"/>
      <c r="M10" s="236"/>
    </row>
    <row r="11" spans="1:13" s="237" customFormat="1" outlineLevel="1" x14ac:dyDescent="0.2">
      <c r="A11" s="236"/>
      <c r="B11" s="235"/>
      <c r="C11" s="235" t="s">
        <v>1189</v>
      </c>
      <c r="D11" s="236" t="s">
        <v>2234</v>
      </c>
      <c r="E11" s="240">
        <v>0.8</v>
      </c>
      <c r="F11" s="240"/>
      <c r="G11" s="240"/>
      <c r="H11" s="236"/>
      <c r="I11" s="236"/>
      <c r="J11" s="236"/>
      <c r="K11" s="236"/>
      <c r="L11" s="236"/>
      <c r="M11" s="236"/>
    </row>
    <row r="12" spans="1:13" s="237" customFormat="1" outlineLevel="1" x14ac:dyDescent="0.2">
      <c r="A12" s="236"/>
      <c r="B12" s="235"/>
      <c r="C12" s="235" t="s">
        <v>1178</v>
      </c>
      <c r="D12" s="236" t="s">
        <v>2234</v>
      </c>
      <c r="E12" s="238">
        <v>45352</v>
      </c>
      <c r="F12" s="239"/>
      <c r="G12" s="236"/>
      <c r="H12" s="236"/>
      <c r="I12" s="236"/>
      <c r="J12" s="236"/>
      <c r="K12" s="236"/>
      <c r="L12" s="236"/>
      <c r="M12" s="236"/>
    </row>
    <row r="13" spans="1:13" s="237" customFormat="1" outlineLevel="1" x14ac:dyDescent="0.2">
      <c r="A13" s="236"/>
      <c r="B13" s="235"/>
      <c r="C13" s="235" t="s">
        <v>1177</v>
      </c>
      <c r="D13" s="236" t="s">
        <v>2234</v>
      </c>
      <c r="E13" s="240">
        <v>0.9</v>
      </c>
      <c r="F13" s="236"/>
      <c r="G13" s="236"/>
      <c r="H13" s="236"/>
      <c r="I13" s="236"/>
      <c r="J13" s="236"/>
      <c r="K13" s="236"/>
      <c r="L13" s="236"/>
      <c r="M13" s="236"/>
    </row>
    <row r="14" spans="1:13" s="237" customFormat="1" outlineLevel="1" x14ac:dyDescent="0.2">
      <c r="A14" s="236"/>
      <c r="B14" s="235"/>
      <c r="C14" s="235" t="s">
        <v>1777</v>
      </c>
      <c r="D14" s="236" t="s">
        <v>2234</v>
      </c>
      <c r="E14" s="238">
        <v>45384</v>
      </c>
      <c r="F14" s="239"/>
      <c r="G14" s="236"/>
      <c r="H14" s="236"/>
      <c r="I14" s="236"/>
      <c r="J14" s="236"/>
      <c r="K14" s="236"/>
      <c r="L14" s="236"/>
      <c r="M14" s="236"/>
    </row>
    <row r="15" spans="1:13" s="237" customFormat="1" outlineLevel="1" x14ac:dyDescent="0.2">
      <c r="A15" s="236"/>
      <c r="B15" s="235"/>
      <c r="C15" s="235" t="s">
        <v>1784</v>
      </c>
      <c r="D15" s="236" t="s">
        <v>2234</v>
      </c>
      <c r="E15" s="238">
        <v>45385</v>
      </c>
      <c r="F15" s="251">
        <v>0.5</v>
      </c>
      <c r="G15" s="251"/>
      <c r="H15" s="250"/>
      <c r="I15" s="250"/>
      <c r="J15" s="250"/>
      <c r="K15" s="251">
        <v>0.5</v>
      </c>
      <c r="L15" s="236"/>
      <c r="M15" s="236"/>
    </row>
    <row r="16" spans="1:13" s="237" customFormat="1" outlineLevel="1" x14ac:dyDescent="0.2">
      <c r="A16" s="236"/>
      <c r="B16" s="235"/>
      <c r="C16" s="235" t="s">
        <v>1814</v>
      </c>
      <c r="D16" s="236" t="s">
        <v>2234</v>
      </c>
      <c r="E16" s="238">
        <v>45342</v>
      </c>
      <c r="F16" s="239"/>
      <c r="G16" s="236"/>
      <c r="H16" s="236"/>
      <c r="I16" s="236"/>
      <c r="J16" s="236"/>
      <c r="K16" s="236"/>
      <c r="L16" s="236"/>
      <c r="M16" s="236"/>
    </row>
    <row r="17" spans="1:13" s="237" customFormat="1" outlineLevel="1" x14ac:dyDescent="0.2">
      <c r="A17" s="236"/>
      <c r="B17" s="235"/>
      <c r="C17" s="235" t="s">
        <v>1817</v>
      </c>
      <c r="D17" s="236" t="s">
        <v>2234</v>
      </c>
      <c r="E17" s="240">
        <v>0.1</v>
      </c>
      <c r="F17" s="236"/>
      <c r="G17" s="236"/>
      <c r="H17" s="236"/>
      <c r="I17" s="236"/>
      <c r="J17" s="236"/>
      <c r="K17" s="236"/>
      <c r="L17" s="236"/>
      <c r="M17" s="236"/>
    </row>
    <row r="18" spans="1:13" s="237" customFormat="1" x14ac:dyDescent="0.2">
      <c r="A18" s="236">
        <v>2</v>
      </c>
      <c r="B18" s="235" t="s">
        <v>84</v>
      </c>
      <c r="C18" s="235" t="s">
        <v>85</v>
      </c>
      <c r="D18" s="242" t="s">
        <v>170</v>
      </c>
      <c r="E18" s="240"/>
      <c r="F18" s="236"/>
      <c r="G18" s="236"/>
      <c r="H18" s="236"/>
      <c r="I18" s="236"/>
      <c r="J18" s="236"/>
      <c r="K18" s="236"/>
      <c r="L18" s="236"/>
      <c r="M18" s="236"/>
    </row>
    <row r="19" spans="1:13" s="247" customFormat="1" outlineLevel="1" x14ac:dyDescent="0.2">
      <c r="A19" s="243"/>
      <c r="B19" s="244"/>
      <c r="C19" s="244" t="s">
        <v>1989</v>
      </c>
      <c r="D19" s="242" t="s">
        <v>170</v>
      </c>
      <c r="E19" s="240">
        <v>0</v>
      </c>
      <c r="F19" s="242"/>
      <c r="G19" s="242"/>
      <c r="H19" s="245"/>
      <c r="I19" s="245"/>
      <c r="J19" s="245"/>
      <c r="K19" s="246"/>
      <c r="L19" s="246"/>
      <c r="M19" s="246"/>
    </row>
    <row r="20" spans="1:13" s="247" customFormat="1" outlineLevel="1" x14ac:dyDescent="0.2">
      <c r="A20" s="243"/>
      <c r="B20" s="244"/>
      <c r="C20" s="244" t="s">
        <v>2232</v>
      </c>
      <c r="D20" s="242" t="s">
        <v>170</v>
      </c>
      <c r="E20" s="240">
        <v>0.8</v>
      </c>
      <c r="F20" s="242"/>
      <c r="G20" s="242"/>
      <c r="H20" s="245"/>
      <c r="I20" s="245"/>
      <c r="J20" s="245"/>
      <c r="K20" s="246"/>
      <c r="L20" s="246"/>
      <c r="M20" s="246"/>
    </row>
    <row r="21" spans="1:13" s="237" customFormat="1" x14ac:dyDescent="0.2">
      <c r="A21" s="248">
        <v>3</v>
      </c>
      <c r="B21" s="235" t="s">
        <v>56</v>
      </c>
      <c r="C21" s="235" t="s">
        <v>57</v>
      </c>
      <c r="D21" s="236" t="s">
        <v>170</v>
      </c>
      <c r="E21" s="240">
        <v>0.22</v>
      </c>
      <c r="F21" s="236"/>
      <c r="G21" s="236"/>
      <c r="H21" s="236"/>
      <c r="I21" s="236"/>
      <c r="J21" s="236"/>
      <c r="K21" s="236"/>
      <c r="L21" s="236"/>
      <c r="M21" s="236"/>
    </row>
    <row r="22" spans="1:13" s="237" customFormat="1" x14ac:dyDescent="0.2">
      <c r="A22" s="248">
        <v>4</v>
      </c>
      <c r="B22" s="235" t="s">
        <v>71</v>
      </c>
      <c r="C22" s="235" t="s">
        <v>2239</v>
      </c>
      <c r="D22" s="236" t="s">
        <v>2238</v>
      </c>
      <c r="E22" s="236"/>
      <c r="F22" s="236"/>
      <c r="G22" s="236"/>
      <c r="H22" s="236"/>
      <c r="I22" s="236"/>
      <c r="J22" s="236"/>
      <c r="K22" s="236"/>
      <c r="L22" s="236"/>
      <c r="M22" s="236"/>
    </row>
    <row r="23" spans="1:13" s="237" customFormat="1" outlineLevel="2" x14ac:dyDescent="0.2">
      <c r="A23" s="236"/>
      <c r="B23" s="235"/>
      <c r="C23" s="235" t="s">
        <v>2082</v>
      </c>
      <c r="D23" s="236" t="s">
        <v>2238</v>
      </c>
      <c r="E23" s="241">
        <v>1</v>
      </c>
      <c r="F23" s="239"/>
      <c r="G23" s="236"/>
      <c r="H23" s="236"/>
      <c r="I23" s="236"/>
      <c r="J23" s="236"/>
      <c r="K23" s="236"/>
      <c r="L23" s="236"/>
      <c r="M23" s="236"/>
    </row>
    <row r="24" spans="1:13" s="237" customFormat="1" outlineLevel="2" x14ac:dyDescent="0.2">
      <c r="A24" s="236"/>
      <c r="B24" s="235"/>
      <c r="C24" s="235" t="s">
        <v>1908</v>
      </c>
      <c r="D24" s="236" t="s">
        <v>2238</v>
      </c>
      <c r="E24" s="240">
        <v>0</v>
      </c>
      <c r="F24" s="236"/>
      <c r="G24" s="236"/>
      <c r="H24" s="236"/>
      <c r="I24" s="236"/>
      <c r="J24" s="236"/>
      <c r="K24" s="236"/>
      <c r="L24" s="236"/>
      <c r="M24" s="236"/>
    </row>
    <row r="25" spans="1:13" s="237" customFormat="1" x14ac:dyDescent="0.2">
      <c r="A25" s="248">
        <v>5</v>
      </c>
      <c r="B25" s="235" t="s">
        <v>83</v>
      </c>
      <c r="C25" s="235" t="s">
        <v>2240</v>
      </c>
      <c r="D25" s="236" t="s">
        <v>2238</v>
      </c>
      <c r="E25" s="236"/>
      <c r="F25" s="236"/>
      <c r="G25" s="236"/>
      <c r="H25" s="236"/>
      <c r="I25" s="236"/>
      <c r="J25" s="236"/>
      <c r="K25" s="236"/>
      <c r="L25" s="236"/>
      <c r="M25" s="236"/>
    </row>
    <row r="26" spans="1:13" s="237" customFormat="1" outlineLevel="1" x14ac:dyDescent="0.2">
      <c r="A26" s="248"/>
      <c r="B26" s="235"/>
      <c r="C26" s="235" t="s">
        <v>2082</v>
      </c>
      <c r="D26" s="236" t="s">
        <v>2238</v>
      </c>
      <c r="E26" s="240">
        <v>0</v>
      </c>
      <c r="F26" s="236"/>
      <c r="G26" s="236"/>
      <c r="H26" s="236"/>
      <c r="I26" s="236"/>
      <c r="J26" s="236"/>
      <c r="K26" s="236"/>
      <c r="L26" s="236"/>
      <c r="M26" s="236"/>
    </row>
    <row r="27" spans="1:13" s="237" customFormat="1" outlineLevel="1" x14ac:dyDescent="0.2">
      <c r="A27" s="248"/>
      <c r="B27" s="235"/>
      <c r="C27" s="235" t="s">
        <v>1908</v>
      </c>
      <c r="D27" s="236" t="s">
        <v>2238</v>
      </c>
      <c r="E27" s="240">
        <v>0</v>
      </c>
      <c r="F27" s="236"/>
      <c r="G27" s="236"/>
      <c r="H27" s="236"/>
      <c r="I27" s="236"/>
      <c r="J27" s="236"/>
      <c r="K27" s="236"/>
      <c r="L27" s="236"/>
      <c r="M27" s="236"/>
    </row>
    <row r="28" spans="1:13" s="237" customFormat="1" x14ac:dyDescent="0.2">
      <c r="A28" s="248">
        <v>6</v>
      </c>
      <c r="B28" s="235" t="s">
        <v>45</v>
      </c>
      <c r="C28" s="235" t="s">
        <v>46</v>
      </c>
      <c r="D28" s="242" t="s">
        <v>170</v>
      </c>
      <c r="E28" s="240">
        <v>0</v>
      </c>
      <c r="F28" s="236"/>
      <c r="G28" s="236"/>
      <c r="H28" s="236"/>
      <c r="I28" s="236"/>
      <c r="J28" s="236"/>
      <c r="K28" s="236"/>
      <c r="L28" s="236"/>
      <c r="M28" s="236"/>
    </row>
    <row r="29" spans="1:13" s="237" customFormat="1" x14ac:dyDescent="0.2">
      <c r="A29" s="248">
        <v>7</v>
      </c>
      <c r="B29" s="235" t="s">
        <v>82</v>
      </c>
      <c r="C29" s="235" t="s">
        <v>46</v>
      </c>
      <c r="D29" s="242" t="s">
        <v>170</v>
      </c>
      <c r="E29" s="240">
        <v>0</v>
      </c>
      <c r="F29" s="236"/>
      <c r="G29" s="236"/>
      <c r="H29" s="236"/>
      <c r="I29" s="236"/>
      <c r="J29" s="236"/>
      <c r="K29" s="236"/>
      <c r="L29" s="236"/>
      <c r="M29" s="236"/>
    </row>
    <row r="30" spans="1:13" s="237" customFormat="1" x14ac:dyDescent="0.2">
      <c r="A30" s="248">
        <v>8</v>
      </c>
      <c r="B30" s="235" t="s">
        <v>67</v>
      </c>
      <c r="C30" s="235" t="s">
        <v>68</v>
      </c>
      <c r="D30" s="236" t="s">
        <v>2238</v>
      </c>
      <c r="E30" s="236"/>
      <c r="F30" s="236"/>
      <c r="G30" s="236"/>
      <c r="H30" s="236"/>
      <c r="I30" s="236"/>
      <c r="J30" s="236"/>
      <c r="K30" s="236"/>
      <c r="L30" s="236"/>
      <c r="M30" s="236"/>
    </row>
    <row r="31" spans="1:13" s="237" customFormat="1" outlineLevel="2" x14ac:dyDescent="0.2">
      <c r="A31" s="236"/>
      <c r="B31" s="235"/>
      <c r="C31" s="235" t="s">
        <v>2082</v>
      </c>
      <c r="D31" s="236" t="s">
        <v>2238</v>
      </c>
      <c r="E31" s="238">
        <v>45381</v>
      </c>
      <c r="F31" s="234"/>
      <c r="G31" s="234"/>
      <c r="H31" s="234"/>
      <c r="I31" s="238">
        <v>45393</v>
      </c>
      <c r="J31" s="236"/>
      <c r="K31" s="236"/>
      <c r="L31" s="236"/>
      <c r="M31" s="236"/>
    </row>
    <row r="32" spans="1:13" s="237" customFormat="1" outlineLevel="2" x14ac:dyDescent="0.2">
      <c r="A32" s="236"/>
      <c r="B32" s="235"/>
      <c r="C32" s="235" t="s">
        <v>1908</v>
      </c>
      <c r="D32" s="236" t="s">
        <v>2238</v>
      </c>
      <c r="E32" s="240">
        <v>0.4</v>
      </c>
      <c r="F32" s="236"/>
      <c r="G32" s="236"/>
      <c r="H32" s="236"/>
      <c r="I32" s="236"/>
      <c r="J32" s="236"/>
      <c r="K32" s="236"/>
      <c r="L32" s="236"/>
      <c r="M32" s="236"/>
    </row>
    <row r="33" spans="1:13" s="237" customFormat="1" x14ac:dyDescent="0.2">
      <c r="A33" s="248">
        <v>9</v>
      </c>
      <c r="B33" s="235" t="s">
        <v>47</v>
      </c>
      <c r="C33" s="235" t="s">
        <v>48</v>
      </c>
      <c r="D33" s="236"/>
      <c r="E33" s="236"/>
      <c r="F33" s="236"/>
      <c r="G33" s="236"/>
      <c r="H33" s="236"/>
      <c r="I33" s="236"/>
      <c r="J33" s="236"/>
      <c r="K33" s="236"/>
      <c r="L33" s="236"/>
      <c r="M33" s="236"/>
    </row>
    <row r="34" spans="1:13" s="237" customFormat="1" outlineLevel="1" x14ac:dyDescent="0.2">
      <c r="A34" s="248"/>
      <c r="B34" s="235"/>
      <c r="C34" s="235" t="s">
        <v>1222</v>
      </c>
      <c r="D34" s="236" t="s">
        <v>2236</v>
      </c>
      <c r="E34" s="238">
        <v>45336</v>
      </c>
      <c r="F34" s="234"/>
      <c r="G34" s="234"/>
      <c r="H34" s="238">
        <v>45391</v>
      </c>
      <c r="I34" s="236"/>
      <c r="J34" s="236"/>
      <c r="K34" s="236"/>
      <c r="L34" s="236"/>
      <c r="M34" s="236"/>
    </row>
    <row r="35" spans="1:13" s="237" customFormat="1" outlineLevel="1" x14ac:dyDescent="0.2">
      <c r="A35" s="248"/>
      <c r="B35" s="235"/>
      <c r="C35" s="235" t="s">
        <v>1261</v>
      </c>
      <c r="D35" s="236" t="s">
        <v>2236</v>
      </c>
      <c r="E35" s="238">
        <v>45359</v>
      </c>
      <c r="F35" s="234"/>
      <c r="G35" s="234"/>
      <c r="H35" s="238">
        <v>45391</v>
      </c>
      <c r="I35" s="236"/>
      <c r="J35" s="236"/>
      <c r="K35" s="236"/>
      <c r="L35" s="236"/>
      <c r="M35" s="236"/>
    </row>
    <row r="36" spans="1:13" s="237" customFormat="1" outlineLevel="1" x14ac:dyDescent="0.2">
      <c r="A36" s="248"/>
      <c r="B36" s="235"/>
      <c r="C36" s="235" t="s">
        <v>1265</v>
      </c>
      <c r="D36" s="236" t="s">
        <v>2236</v>
      </c>
      <c r="E36" s="240">
        <v>0.9</v>
      </c>
      <c r="F36" s="234"/>
      <c r="G36" s="234"/>
      <c r="H36" s="238">
        <v>45391</v>
      </c>
      <c r="I36" s="236"/>
      <c r="J36" s="236"/>
      <c r="K36" s="236"/>
      <c r="L36" s="236"/>
      <c r="M36" s="236"/>
    </row>
    <row r="37" spans="1:13" s="237" customFormat="1" outlineLevel="1" x14ac:dyDescent="0.2">
      <c r="A37" s="248"/>
      <c r="B37" s="235"/>
      <c r="C37" s="235" t="s">
        <v>1063</v>
      </c>
      <c r="D37" s="236" t="s">
        <v>2236</v>
      </c>
      <c r="E37" s="240">
        <v>0.9</v>
      </c>
      <c r="F37" s="234"/>
      <c r="G37" s="234"/>
      <c r="H37" s="238">
        <v>45391</v>
      </c>
      <c r="I37" s="236"/>
      <c r="J37" s="236"/>
      <c r="K37" s="236"/>
      <c r="L37" s="236"/>
      <c r="M37" s="236"/>
    </row>
    <row r="38" spans="1:13" s="237" customFormat="1" outlineLevel="1" x14ac:dyDescent="0.2">
      <c r="A38" s="248"/>
      <c r="B38" s="235"/>
      <c r="C38" s="235" t="s">
        <v>1273</v>
      </c>
      <c r="D38" s="236" t="s">
        <v>2236</v>
      </c>
      <c r="E38" s="240">
        <v>0</v>
      </c>
      <c r="F38" s="236"/>
      <c r="G38" s="236"/>
      <c r="H38" s="236"/>
      <c r="I38" s="236"/>
      <c r="J38" s="236"/>
      <c r="K38" s="236"/>
      <c r="L38" s="236"/>
      <c r="M38" s="236"/>
    </row>
    <row r="39" spans="1:13" s="237" customFormat="1" x14ac:dyDescent="0.2">
      <c r="A39" s="248">
        <v>10</v>
      </c>
      <c r="B39" s="235" t="s">
        <v>76</v>
      </c>
      <c r="C39" s="235" t="s">
        <v>77</v>
      </c>
      <c r="D39" s="236" t="s">
        <v>93</v>
      </c>
      <c r="E39" s="236"/>
      <c r="F39" s="236"/>
      <c r="G39" s="236"/>
      <c r="H39" s="236"/>
      <c r="I39" s="236"/>
      <c r="J39" s="236"/>
      <c r="K39" s="236"/>
      <c r="L39" s="236"/>
      <c r="M39" s="236"/>
    </row>
    <row r="40" spans="1:13" s="237" customFormat="1" outlineLevel="1" x14ac:dyDescent="0.2">
      <c r="A40" s="248"/>
      <c r="B40" s="235"/>
      <c r="C40" s="235" t="s">
        <v>1222</v>
      </c>
      <c r="D40" s="236" t="s">
        <v>93</v>
      </c>
      <c r="E40" s="238">
        <v>45376</v>
      </c>
      <c r="F40" s="239"/>
      <c r="G40" s="236"/>
      <c r="H40" s="236"/>
      <c r="I40" s="236"/>
      <c r="J40" s="236"/>
      <c r="K40" s="236"/>
      <c r="L40" s="236"/>
      <c r="M40" s="236"/>
    </row>
    <row r="41" spans="1:13" s="237" customFormat="1" outlineLevel="1" x14ac:dyDescent="0.2">
      <c r="A41" s="248"/>
      <c r="B41" s="235"/>
      <c r="C41" s="235" t="s">
        <v>1031</v>
      </c>
      <c r="D41" s="236" t="s">
        <v>93</v>
      </c>
      <c r="E41" s="240">
        <v>0.5</v>
      </c>
      <c r="F41" s="236"/>
      <c r="G41" s="236"/>
      <c r="H41" s="236"/>
      <c r="I41" s="236"/>
      <c r="J41" s="236"/>
      <c r="K41" s="236"/>
      <c r="L41" s="236"/>
      <c r="M41" s="236"/>
    </row>
    <row r="42" spans="1:13" s="237" customFormat="1" outlineLevel="1" x14ac:dyDescent="0.2">
      <c r="A42" s="248"/>
      <c r="B42" s="235"/>
      <c r="C42" s="235" t="s">
        <v>1021</v>
      </c>
      <c r="D42" s="236" t="s">
        <v>93</v>
      </c>
      <c r="E42" s="240">
        <v>0.5</v>
      </c>
      <c r="F42" s="236"/>
      <c r="G42" s="236"/>
      <c r="H42" s="236"/>
      <c r="I42" s="236"/>
      <c r="J42" s="236"/>
      <c r="K42" s="236"/>
      <c r="L42" s="236"/>
      <c r="M42" s="236"/>
    </row>
    <row r="43" spans="1:13" s="237" customFormat="1" outlineLevel="1" x14ac:dyDescent="0.2">
      <c r="A43" s="248"/>
      <c r="B43" s="235"/>
      <c r="C43" s="235" t="s">
        <v>984</v>
      </c>
      <c r="D43" s="236" t="s">
        <v>93</v>
      </c>
      <c r="E43" s="240">
        <v>0.8</v>
      </c>
      <c r="F43" s="236"/>
      <c r="G43" s="236"/>
      <c r="H43" s="236"/>
      <c r="I43" s="236"/>
      <c r="J43" s="236"/>
      <c r="K43" s="236"/>
      <c r="L43" s="236"/>
      <c r="M43" s="236"/>
    </row>
    <row r="44" spans="1:13" s="237" customFormat="1" outlineLevel="1" x14ac:dyDescent="0.2">
      <c r="A44" s="248"/>
      <c r="B44" s="235"/>
      <c r="C44" s="235" t="s">
        <v>969</v>
      </c>
      <c r="D44" s="236" t="s">
        <v>93</v>
      </c>
      <c r="E44" s="238">
        <v>45391</v>
      </c>
      <c r="F44" s="238"/>
      <c r="G44" s="238">
        <v>45392</v>
      </c>
      <c r="H44" s="236"/>
      <c r="I44" s="236"/>
      <c r="J44" s="236"/>
      <c r="K44" s="236"/>
      <c r="L44" s="236"/>
      <c r="M44" s="236"/>
    </row>
    <row r="45" spans="1:13" s="237" customFormat="1" outlineLevel="1" x14ac:dyDescent="0.2">
      <c r="A45" s="248"/>
      <c r="B45" s="235"/>
      <c r="C45" s="235" t="s">
        <v>2053</v>
      </c>
      <c r="D45" s="236" t="s">
        <v>93</v>
      </c>
      <c r="E45" s="240">
        <v>0</v>
      </c>
      <c r="F45" s="236"/>
      <c r="G45" s="236"/>
      <c r="H45" s="236"/>
      <c r="I45" s="236"/>
      <c r="J45" s="236"/>
      <c r="K45" s="236"/>
      <c r="L45" s="236"/>
      <c r="M45" s="236"/>
    </row>
    <row r="46" spans="1:13" s="237" customFormat="1" x14ac:dyDescent="0.2">
      <c r="A46" s="236">
        <v>11</v>
      </c>
      <c r="B46" s="235" t="s">
        <v>74</v>
      </c>
      <c r="C46" s="235" t="s">
        <v>75</v>
      </c>
      <c r="D46" s="236" t="s">
        <v>93</v>
      </c>
      <c r="E46" s="236"/>
      <c r="F46" s="236"/>
      <c r="G46" s="236"/>
      <c r="H46" s="236"/>
      <c r="I46" s="236"/>
      <c r="J46" s="236"/>
      <c r="K46" s="236"/>
      <c r="L46" s="236"/>
      <c r="M46" s="236"/>
    </row>
    <row r="47" spans="1:13" s="237" customFormat="1" outlineLevel="1" x14ac:dyDescent="0.2">
      <c r="A47" s="236"/>
      <c r="B47" s="235"/>
      <c r="C47" s="235" t="s">
        <v>90</v>
      </c>
      <c r="D47" s="236" t="s">
        <v>93</v>
      </c>
      <c r="E47" s="234"/>
      <c r="F47" s="234"/>
      <c r="G47" s="234"/>
      <c r="H47" s="234"/>
      <c r="I47" s="234"/>
      <c r="J47" s="234"/>
      <c r="K47" s="234"/>
      <c r="L47" s="234"/>
      <c r="M47" s="236"/>
    </row>
    <row r="48" spans="1:13" s="237" customFormat="1" outlineLevel="1" x14ac:dyDescent="0.2">
      <c r="A48" s="236"/>
      <c r="B48" s="235"/>
      <c r="C48" s="235" t="s">
        <v>91</v>
      </c>
      <c r="D48" s="236" t="s">
        <v>93</v>
      </c>
      <c r="E48" s="234"/>
      <c r="F48" s="234"/>
      <c r="G48" s="238">
        <v>45392</v>
      </c>
      <c r="H48" s="236"/>
      <c r="I48" s="236"/>
      <c r="J48" s="236"/>
      <c r="K48" s="236"/>
      <c r="L48" s="236"/>
      <c r="M48" s="236"/>
    </row>
    <row r="49" spans="1:13" s="237" customFormat="1" x14ac:dyDescent="0.2">
      <c r="A49" s="236">
        <v>12</v>
      </c>
      <c r="B49" s="235" t="s">
        <v>60</v>
      </c>
      <c r="C49" s="235" t="s">
        <v>26</v>
      </c>
      <c r="D49" s="236" t="s">
        <v>2236</v>
      </c>
      <c r="E49" s="236"/>
      <c r="F49" s="236"/>
      <c r="G49" s="236"/>
      <c r="H49" s="236"/>
      <c r="I49" s="236"/>
      <c r="J49" s="236"/>
      <c r="K49" s="236"/>
      <c r="L49" s="236"/>
      <c r="M49" s="236"/>
    </row>
    <row r="50" spans="1:13" s="237" customFormat="1" outlineLevel="1" x14ac:dyDescent="0.2">
      <c r="A50" s="236"/>
      <c r="B50" s="235"/>
      <c r="C50" s="249" t="s">
        <v>1287</v>
      </c>
      <c r="D50" s="236" t="s">
        <v>2236</v>
      </c>
      <c r="E50" s="236"/>
      <c r="F50" s="236"/>
      <c r="G50" s="236"/>
      <c r="H50" s="236"/>
      <c r="I50" s="236"/>
      <c r="J50" s="236"/>
      <c r="K50" s="236"/>
      <c r="L50" s="236"/>
      <c r="M50" s="236"/>
    </row>
    <row r="51" spans="1:13" s="237" customFormat="1" outlineLevel="1" x14ac:dyDescent="0.2">
      <c r="A51" s="236"/>
      <c r="B51" s="235"/>
      <c r="C51" s="235" t="s">
        <v>1292</v>
      </c>
      <c r="D51" s="236" t="s">
        <v>2236</v>
      </c>
      <c r="E51" s="238">
        <v>45388</v>
      </c>
      <c r="F51" s="239"/>
      <c r="G51" s="236"/>
      <c r="H51" s="236"/>
      <c r="I51" s="236"/>
      <c r="J51" s="236"/>
      <c r="K51" s="236"/>
      <c r="L51" s="236"/>
      <c r="M51" s="236"/>
    </row>
    <row r="52" spans="1:13" s="237" customFormat="1" outlineLevel="1" x14ac:dyDescent="0.2">
      <c r="A52" s="236"/>
      <c r="B52" s="235"/>
      <c r="C52" s="235" t="s">
        <v>268</v>
      </c>
      <c r="D52" s="236" t="s">
        <v>2236</v>
      </c>
      <c r="E52" s="240">
        <v>0.1</v>
      </c>
      <c r="F52" s="236"/>
      <c r="G52" s="236"/>
      <c r="H52" s="236"/>
      <c r="I52" s="236"/>
      <c r="J52" s="236"/>
      <c r="K52" s="236"/>
      <c r="L52" s="236"/>
      <c r="M52" s="236"/>
    </row>
    <row r="53" spans="1:13" s="237" customFormat="1" outlineLevel="1" x14ac:dyDescent="0.2">
      <c r="A53" s="236"/>
      <c r="B53" s="235"/>
      <c r="C53" s="249" t="s">
        <v>1327</v>
      </c>
      <c r="D53" s="236" t="s">
        <v>2236</v>
      </c>
      <c r="E53" s="236"/>
      <c r="F53" s="236"/>
      <c r="G53" s="236"/>
      <c r="H53" s="236"/>
      <c r="I53" s="236"/>
      <c r="J53" s="236"/>
      <c r="K53" s="236"/>
      <c r="L53" s="236"/>
      <c r="M53" s="236"/>
    </row>
    <row r="54" spans="1:13" s="237" customFormat="1" outlineLevel="1" x14ac:dyDescent="0.2">
      <c r="A54" s="236"/>
      <c r="B54" s="235"/>
      <c r="C54" s="235" t="s">
        <v>1292</v>
      </c>
      <c r="D54" s="236" t="s">
        <v>2236</v>
      </c>
      <c r="E54" s="238">
        <v>45330</v>
      </c>
      <c r="F54" s="234"/>
      <c r="G54" s="234"/>
      <c r="H54" s="234"/>
      <c r="I54" s="238">
        <v>45027</v>
      </c>
      <c r="J54" s="236"/>
      <c r="K54" s="236"/>
      <c r="L54" s="236"/>
      <c r="M54" s="236"/>
    </row>
    <row r="55" spans="1:13" s="237" customFormat="1" outlineLevel="1" x14ac:dyDescent="0.2">
      <c r="A55" s="236"/>
      <c r="B55" s="235"/>
      <c r="C55" s="235" t="s">
        <v>1342</v>
      </c>
      <c r="D55" s="236" t="s">
        <v>2236</v>
      </c>
      <c r="E55" s="238">
        <v>45389</v>
      </c>
      <c r="F55" s="239"/>
      <c r="G55" s="236"/>
      <c r="H55" s="236"/>
      <c r="I55" s="236"/>
      <c r="J55" s="236"/>
      <c r="K55" s="236"/>
      <c r="L55" s="236"/>
      <c r="M55" s="236"/>
    </row>
    <row r="56" spans="1:13" s="237" customFormat="1" outlineLevel="1" x14ac:dyDescent="0.2">
      <c r="A56" s="236"/>
      <c r="B56" s="235"/>
      <c r="C56" s="235" t="s">
        <v>1384</v>
      </c>
      <c r="D56" s="236" t="s">
        <v>2236</v>
      </c>
      <c r="E56" s="238">
        <v>45383</v>
      </c>
      <c r="F56" s="239"/>
      <c r="G56" s="236"/>
      <c r="H56" s="236"/>
      <c r="I56" s="236"/>
      <c r="J56" s="236"/>
      <c r="K56" s="236"/>
      <c r="L56" s="236"/>
      <c r="M56" s="236"/>
    </row>
    <row r="57" spans="1:13" s="237" customFormat="1" outlineLevel="1" x14ac:dyDescent="0.2">
      <c r="A57" s="236"/>
      <c r="B57" s="235"/>
      <c r="C57" s="235" t="s">
        <v>264</v>
      </c>
      <c r="D57" s="236" t="s">
        <v>2236</v>
      </c>
      <c r="E57" s="240">
        <v>0.3</v>
      </c>
      <c r="F57" s="236"/>
      <c r="G57" s="236"/>
      <c r="H57" s="236"/>
      <c r="I57" s="236"/>
      <c r="J57" s="236"/>
      <c r="K57" s="236"/>
      <c r="L57" s="236"/>
      <c r="M57" s="236"/>
    </row>
    <row r="58" spans="1:13" s="237" customFormat="1" outlineLevel="1" x14ac:dyDescent="0.2">
      <c r="A58" s="236"/>
      <c r="B58" s="235"/>
      <c r="C58" s="249" t="s">
        <v>1396</v>
      </c>
      <c r="D58" s="236" t="s">
        <v>2236</v>
      </c>
      <c r="E58" s="236"/>
      <c r="F58" s="236"/>
      <c r="G58" s="236"/>
      <c r="H58" s="236"/>
      <c r="I58" s="236"/>
      <c r="J58" s="236"/>
      <c r="K58" s="236"/>
      <c r="L58" s="236"/>
      <c r="M58" s="236"/>
    </row>
    <row r="59" spans="1:13" s="237" customFormat="1" outlineLevel="1" x14ac:dyDescent="0.2">
      <c r="A59" s="236"/>
      <c r="B59" s="235"/>
      <c r="C59" s="235" t="s">
        <v>1292</v>
      </c>
      <c r="D59" s="236" t="s">
        <v>2236</v>
      </c>
      <c r="E59" s="238">
        <v>45351</v>
      </c>
      <c r="F59" s="234"/>
      <c r="G59" s="234"/>
      <c r="H59" s="238">
        <v>45393</v>
      </c>
      <c r="I59" s="236"/>
      <c r="J59" s="236"/>
      <c r="K59" s="236"/>
      <c r="L59" s="236"/>
      <c r="M59" s="236"/>
    </row>
    <row r="60" spans="1:13" s="237" customFormat="1" outlineLevel="1" x14ac:dyDescent="0.2">
      <c r="A60" s="236"/>
      <c r="B60" s="235"/>
      <c r="C60" s="235" t="s">
        <v>1429</v>
      </c>
      <c r="D60" s="236" t="s">
        <v>2236</v>
      </c>
      <c r="E60" s="238">
        <v>45343</v>
      </c>
      <c r="F60" s="239"/>
      <c r="G60" s="236"/>
      <c r="H60" s="236"/>
      <c r="I60" s="236"/>
      <c r="J60" s="236"/>
      <c r="K60" s="236"/>
      <c r="L60" s="236"/>
      <c r="M60" s="236"/>
    </row>
    <row r="61" spans="1:13" s="237" customFormat="1" outlineLevel="1" x14ac:dyDescent="0.2">
      <c r="A61" s="236"/>
      <c r="B61" s="235"/>
      <c r="C61" s="235" t="s">
        <v>258</v>
      </c>
      <c r="D61" s="236" t="s">
        <v>2236</v>
      </c>
      <c r="E61" s="238">
        <v>45356</v>
      </c>
      <c r="F61" s="234"/>
      <c r="G61" s="234"/>
      <c r="H61" s="238">
        <v>45393</v>
      </c>
      <c r="I61" s="236"/>
      <c r="J61" s="236"/>
      <c r="K61" s="236"/>
      <c r="L61" s="236"/>
      <c r="M61" s="236"/>
    </row>
    <row r="62" spans="1:13" s="237" customFormat="1" outlineLevel="1" x14ac:dyDescent="0.2">
      <c r="A62" s="236"/>
      <c r="B62" s="235"/>
      <c r="C62" s="249" t="s">
        <v>1443</v>
      </c>
      <c r="D62" s="236" t="s">
        <v>2236</v>
      </c>
      <c r="E62" s="236"/>
      <c r="F62" s="236"/>
      <c r="G62" s="236"/>
      <c r="H62" s="236"/>
      <c r="I62" s="236"/>
      <c r="J62" s="236"/>
      <c r="K62" s="236"/>
      <c r="L62" s="236"/>
      <c r="M62" s="236"/>
    </row>
    <row r="63" spans="1:13" s="237" customFormat="1" outlineLevel="1" x14ac:dyDescent="0.2">
      <c r="A63" s="236"/>
      <c r="B63" s="235"/>
      <c r="C63" s="235" t="s">
        <v>1292</v>
      </c>
      <c r="D63" s="236" t="s">
        <v>2236</v>
      </c>
      <c r="E63" s="238">
        <v>45347</v>
      </c>
      <c r="F63" s="234"/>
      <c r="G63" s="234"/>
      <c r="H63" s="238">
        <v>45393</v>
      </c>
      <c r="I63" s="236"/>
      <c r="J63" s="236"/>
      <c r="K63" s="236"/>
      <c r="L63" s="236"/>
      <c r="M63" s="236"/>
    </row>
    <row r="64" spans="1:13" s="237" customFormat="1" outlineLevel="1" x14ac:dyDescent="0.2">
      <c r="A64" s="236"/>
      <c r="B64" s="235"/>
      <c r="C64" s="235" t="s">
        <v>242</v>
      </c>
      <c r="D64" s="236" t="s">
        <v>2236</v>
      </c>
      <c r="E64" s="238">
        <v>45351</v>
      </c>
      <c r="F64" s="234"/>
      <c r="G64" s="234"/>
      <c r="H64" s="238">
        <v>45393</v>
      </c>
      <c r="I64" s="236"/>
      <c r="J64" s="236"/>
      <c r="K64" s="236"/>
      <c r="L64" s="236"/>
      <c r="M64" s="236"/>
    </row>
    <row r="65" spans="1:13" s="237" customFormat="1" x14ac:dyDescent="0.2">
      <c r="A65" s="236">
        <v>13</v>
      </c>
      <c r="B65" s="235" t="s">
        <v>54</v>
      </c>
      <c r="C65" s="235" t="s">
        <v>55</v>
      </c>
      <c r="D65" s="236" t="s">
        <v>2236</v>
      </c>
      <c r="E65" s="241">
        <v>1</v>
      </c>
      <c r="F65" s="234"/>
      <c r="G65" s="234"/>
      <c r="H65" s="238">
        <v>45393</v>
      </c>
      <c r="I65" s="236"/>
      <c r="J65" s="236"/>
      <c r="K65" s="236"/>
      <c r="L65" s="236"/>
      <c r="M65" s="236"/>
    </row>
    <row r="66" spans="1:13" s="237" customFormat="1" x14ac:dyDescent="0.2">
      <c r="A66" s="236">
        <v>14</v>
      </c>
      <c r="B66" s="235" t="s">
        <v>78</v>
      </c>
      <c r="C66" s="235" t="s">
        <v>79</v>
      </c>
      <c r="D66" s="236" t="s">
        <v>2238</v>
      </c>
      <c r="E66" s="236"/>
      <c r="F66" s="236"/>
      <c r="G66" s="236"/>
      <c r="H66" s="236"/>
      <c r="I66" s="236"/>
      <c r="J66" s="236"/>
      <c r="K66" s="236"/>
      <c r="L66" s="236"/>
      <c r="M66" s="236"/>
    </row>
    <row r="67" spans="1:13" s="237" customFormat="1" outlineLevel="1" x14ac:dyDescent="0.2">
      <c r="A67" s="236"/>
      <c r="B67" s="235"/>
      <c r="C67" s="235" t="s">
        <v>2249</v>
      </c>
      <c r="D67" s="236" t="s">
        <v>2238</v>
      </c>
      <c r="E67" s="240">
        <v>0.9</v>
      </c>
      <c r="F67" s="234"/>
      <c r="G67" s="234"/>
      <c r="H67" s="234"/>
      <c r="I67" s="238">
        <v>45393</v>
      </c>
      <c r="J67" s="236"/>
      <c r="K67" s="236"/>
      <c r="L67" s="236"/>
      <c r="M67" s="236"/>
    </row>
    <row r="68" spans="1:13" s="237" customFormat="1" ht="16.899999999999999" customHeight="1" outlineLevel="1" x14ac:dyDescent="0.2">
      <c r="A68" s="236"/>
      <c r="B68" s="235"/>
      <c r="C68" s="235" t="s">
        <v>2250</v>
      </c>
      <c r="D68" s="236" t="s">
        <v>2238</v>
      </c>
      <c r="E68" s="240">
        <v>0</v>
      </c>
      <c r="F68" s="236"/>
      <c r="G68" s="236"/>
      <c r="H68" s="236"/>
      <c r="I68" s="236"/>
      <c r="J68" s="236"/>
      <c r="K68" s="236"/>
      <c r="L68" s="236"/>
      <c r="M68" s="236"/>
    </row>
    <row r="69" spans="1:13" s="237" customFormat="1" outlineLevel="1" x14ac:dyDescent="0.2">
      <c r="A69" s="236"/>
      <c r="B69" s="235"/>
      <c r="C69" s="235" t="s">
        <v>2251</v>
      </c>
      <c r="D69" s="236" t="s">
        <v>2238</v>
      </c>
      <c r="E69" s="240">
        <v>0.9</v>
      </c>
      <c r="F69" s="234"/>
      <c r="G69" s="234"/>
      <c r="H69" s="234"/>
      <c r="I69" s="238">
        <v>45393</v>
      </c>
      <c r="J69" s="236"/>
      <c r="K69" s="236"/>
      <c r="L69" s="236"/>
      <c r="M69" s="236"/>
    </row>
    <row r="70" spans="1:13" s="237" customFormat="1" ht="16.899999999999999" customHeight="1" outlineLevel="1" x14ac:dyDescent="0.2">
      <c r="A70" s="236"/>
      <c r="B70" s="235"/>
      <c r="C70" s="235" t="s">
        <v>2252</v>
      </c>
      <c r="D70" s="236" t="s">
        <v>2238</v>
      </c>
      <c r="E70" s="240">
        <v>0</v>
      </c>
      <c r="F70" s="236"/>
      <c r="G70" s="236"/>
      <c r="H70" s="236"/>
      <c r="I70" s="236"/>
      <c r="J70" s="236"/>
      <c r="K70" s="236"/>
      <c r="L70" s="236"/>
      <c r="M70" s="236"/>
    </row>
    <row r="71" spans="1:13" s="237" customFormat="1" x14ac:dyDescent="0.2">
      <c r="A71" s="236">
        <v>15</v>
      </c>
      <c r="B71" s="235" t="s">
        <v>49</v>
      </c>
      <c r="C71" s="235" t="s">
        <v>50</v>
      </c>
      <c r="D71" s="236"/>
      <c r="E71" s="236"/>
      <c r="F71" s="236"/>
      <c r="G71" s="236"/>
      <c r="H71" s="236"/>
      <c r="I71" s="236"/>
      <c r="J71" s="236"/>
      <c r="K71" s="236"/>
      <c r="L71" s="236"/>
      <c r="M71" s="236"/>
    </row>
    <row r="72" spans="1:13" s="237" customFormat="1" outlineLevel="1" x14ac:dyDescent="0.2">
      <c r="A72" s="236"/>
      <c r="B72" s="235"/>
      <c r="C72" s="235" t="s">
        <v>2237</v>
      </c>
      <c r="D72" s="236" t="s">
        <v>2236</v>
      </c>
      <c r="E72" s="240">
        <v>0.9</v>
      </c>
      <c r="F72" s="236"/>
      <c r="G72" s="236"/>
      <c r="H72" s="236"/>
      <c r="I72" s="236"/>
      <c r="J72" s="236"/>
      <c r="K72" s="236"/>
      <c r="L72" s="236"/>
      <c r="M72" s="236"/>
    </row>
    <row r="73" spans="1:13" s="237" customFormat="1" outlineLevel="1" x14ac:dyDescent="0.2">
      <c r="A73" s="236"/>
      <c r="B73" s="235"/>
      <c r="C73" s="235" t="s">
        <v>1518</v>
      </c>
      <c r="D73" s="236" t="s">
        <v>2236</v>
      </c>
      <c r="E73" s="238">
        <v>45390</v>
      </c>
      <c r="F73" s="239"/>
      <c r="G73" s="236"/>
      <c r="H73" s="236"/>
      <c r="I73" s="236"/>
      <c r="J73" s="236"/>
      <c r="K73" s="236"/>
      <c r="L73" s="236"/>
      <c r="M73" s="236"/>
    </row>
    <row r="74" spans="1:13" s="237" customFormat="1" outlineLevel="1" x14ac:dyDescent="0.2">
      <c r="A74" s="236"/>
      <c r="B74" s="235"/>
      <c r="C74" s="235" t="s">
        <v>1532</v>
      </c>
      <c r="D74" s="236" t="s">
        <v>2236</v>
      </c>
      <c r="E74" s="240">
        <v>0.3</v>
      </c>
      <c r="F74" s="236"/>
      <c r="G74" s="236"/>
      <c r="H74" s="236"/>
      <c r="I74" s="236"/>
      <c r="J74" s="236"/>
      <c r="K74" s="236"/>
      <c r="L74" s="236"/>
      <c r="M74" s="236"/>
    </row>
    <row r="75" spans="1:13" s="237" customFormat="1" outlineLevel="1" x14ac:dyDescent="0.2">
      <c r="A75" s="236"/>
      <c r="B75" s="235"/>
      <c r="C75" s="235" t="s">
        <v>533</v>
      </c>
      <c r="D75" s="236" t="s">
        <v>2248</v>
      </c>
      <c r="E75" s="238">
        <v>45393</v>
      </c>
      <c r="F75" s="239"/>
      <c r="G75" s="236"/>
      <c r="H75" s="236"/>
      <c r="I75" s="236"/>
      <c r="J75" s="236"/>
      <c r="K75" s="236"/>
      <c r="L75" s="236"/>
      <c r="M75" s="236"/>
    </row>
    <row r="76" spans="1:13" s="237" customFormat="1" outlineLevel="1" x14ac:dyDescent="0.2">
      <c r="A76" s="236"/>
      <c r="B76" s="235"/>
      <c r="C76" s="235" t="s">
        <v>1555</v>
      </c>
      <c r="D76" s="236" t="s">
        <v>173</v>
      </c>
      <c r="E76" s="240">
        <v>0.9</v>
      </c>
      <c r="F76" s="236"/>
      <c r="G76" s="236"/>
      <c r="H76" s="236"/>
      <c r="I76" s="236"/>
      <c r="J76" s="236"/>
      <c r="K76" s="236"/>
      <c r="L76" s="236"/>
      <c r="M76" s="236"/>
    </row>
    <row r="77" spans="1:13" s="237" customFormat="1" outlineLevel="1" x14ac:dyDescent="0.2">
      <c r="A77" s="236"/>
      <c r="B77" s="235"/>
      <c r="C77" s="235" t="s">
        <v>1594</v>
      </c>
      <c r="D77" s="236" t="s">
        <v>2234</v>
      </c>
      <c r="E77" s="238">
        <v>45357</v>
      </c>
      <c r="F77" s="234"/>
      <c r="G77" s="234"/>
      <c r="H77" s="234"/>
      <c r="I77" s="234"/>
      <c r="J77" s="234"/>
      <c r="K77" s="234"/>
      <c r="L77" s="236"/>
      <c r="M77" s="236"/>
    </row>
    <row r="78" spans="1:13" s="237" customFormat="1" x14ac:dyDescent="0.2">
      <c r="A78" s="236">
        <v>16</v>
      </c>
      <c r="B78" s="235" t="s">
        <v>53</v>
      </c>
      <c r="C78" s="235" t="s">
        <v>2247</v>
      </c>
      <c r="D78" s="236" t="s">
        <v>89</v>
      </c>
      <c r="E78" s="238">
        <v>45390</v>
      </c>
      <c r="F78" s="238"/>
      <c r="G78" s="238"/>
      <c r="H78" s="238"/>
      <c r="I78" s="234"/>
      <c r="J78" s="234"/>
      <c r="K78" s="234"/>
      <c r="L78" s="236"/>
      <c r="M78" s="236"/>
    </row>
    <row r="79" spans="1:13" s="237" customFormat="1" x14ac:dyDescent="0.2">
      <c r="A79" s="236">
        <v>17</v>
      </c>
      <c r="B79" s="235" t="s">
        <v>63</v>
      </c>
      <c r="C79" s="235" t="s">
        <v>64</v>
      </c>
      <c r="D79" s="236" t="s">
        <v>2238</v>
      </c>
      <c r="E79" s="236"/>
      <c r="F79" s="236"/>
      <c r="G79" s="236"/>
      <c r="H79" s="236"/>
      <c r="I79" s="236"/>
      <c r="J79" s="236"/>
      <c r="K79" s="236"/>
      <c r="L79" s="236"/>
      <c r="M79" s="236"/>
    </row>
    <row r="80" spans="1:13" s="237" customFormat="1" outlineLevel="1" x14ac:dyDescent="0.2">
      <c r="A80" s="236"/>
      <c r="B80" s="235"/>
      <c r="C80" s="235" t="s">
        <v>2082</v>
      </c>
      <c r="D80" s="236" t="s">
        <v>2238</v>
      </c>
      <c r="E80" s="238">
        <v>45386</v>
      </c>
      <c r="F80" s="239"/>
      <c r="G80" s="236"/>
      <c r="H80" s="236"/>
      <c r="I80" s="236"/>
      <c r="J80" s="236"/>
      <c r="K80" s="236"/>
      <c r="L80" s="236"/>
      <c r="M80" s="236"/>
    </row>
    <row r="81" spans="1:13" s="237" customFormat="1" outlineLevel="1" x14ac:dyDescent="0.2">
      <c r="A81" s="236"/>
      <c r="B81" s="235"/>
      <c r="C81" s="235" t="s">
        <v>1908</v>
      </c>
      <c r="D81" s="236" t="s">
        <v>2238</v>
      </c>
      <c r="E81" s="240">
        <v>0</v>
      </c>
      <c r="F81" s="236"/>
      <c r="G81" s="236"/>
      <c r="H81" s="236"/>
      <c r="I81" s="236"/>
      <c r="J81" s="236"/>
      <c r="K81" s="236"/>
      <c r="L81" s="236"/>
      <c r="M81" s="236"/>
    </row>
    <row r="82" spans="1:13" s="237" customFormat="1" x14ac:dyDescent="0.2">
      <c r="A82" s="236">
        <v>18</v>
      </c>
      <c r="B82" s="235" t="s">
        <v>61</v>
      </c>
      <c r="C82" s="235" t="s">
        <v>62</v>
      </c>
      <c r="D82" s="236" t="s">
        <v>2238</v>
      </c>
      <c r="E82" s="236"/>
      <c r="F82" s="236"/>
      <c r="G82" s="236"/>
      <c r="H82" s="236"/>
      <c r="I82" s="236"/>
      <c r="J82" s="236"/>
      <c r="K82" s="236"/>
      <c r="L82" s="236"/>
      <c r="M82" s="236"/>
    </row>
    <row r="83" spans="1:13" s="237" customFormat="1" outlineLevel="1" x14ac:dyDescent="0.2">
      <c r="A83" s="236"/>
      <c r="B83" s="235"/>
      <c r="C83" s="235" t="s">
        <v>2249</v>
      </c>
      <c r="D83" s="236" t="s">
        <v>2238</v>
      </c>
      <c r="E83" s="238">
        <v>45386</v>
      </c>
      <c r="F83" s="234"/>
      <c r="G83" s="234"/>
      <c r="H83" s="234"/>
      <c r="I83" s="238">
        <v>45393</v>
      </c>
      <c r="J83" s="236"/>
      <c r="K83" s="236"/>
      <c r="L83" s="236"/>
      <c r="M83" s="236"/>
    </row>
    <row r="84" spans="1:13" s="237" customFormat="1" outlineLevel="1" x14ac:dyDescent="0.2">
      <c r="A84" s="236"/>
      <c r="B84" s="235"/>
      <c r="C84" s="235" t="s">
        <v>2250</v>
      </c>
      <c r="D84" s="236" t="s">
        <v>2238</v>
      </c>
      <c r="E84" s="240">
        <v>0</v>
      </c>
      <c r="F84" s="236"/>
      <c r="G84" s="236"/>
      <c r="H84" s="236"/>
      <c r="I84" s="236"/>
      <c r="J84" s="236"/>
      <c r="K84" s="236"/>
      <c r="L84" s="236"/>
      <c r="M84" s="236"/>
    </row>
    <row r="85" spans="1:13" s="237" customFormat="1" outlineLevel="1" x14ac:dyDescent="0.2">
      <c r="A85" s="236"/>
      <c r="B85" s="235"/>
      <c r="C85" s="235" t="s">
        <v>2251</v>
      </c>
      <c r="D85" s="236" t="s">
        <v>2238</v>
      </c>
      <c r="E85" s="240">
        <v>0.5</v>
      </c>
      <c r="F85" s="236"/>
      <c r="G85" s="236"/>
      <c r="H85" s="236"/>
      <c r="I85" s="236"/>
      <c r="J85" s="236"/>
      <c r="K85" s="236"/>
      <c r="L85" s="236"/>
      <c r="M85" s="236"/>
    </row>
    <row r="86" spans="1:13" s="237" customFormat="1" outlineLevel="1" x14ac:dyDescent="0.2">
      <c r="A86" s="236"/>
      <c r="B86" s="235"/>
      <c r="C86" s="235" t="s">
        <v>2252</v>
      </c>
      <c r="D86" s="236" t="s">
        <v>2238</v>
      </c>
      <c r="E86" s="241">
        <v>1</v>
      </c>
      <c r="F86" s="239"/>
      <c r="G86" s="236"/>
      <c r="H86" s="236"/>
      <c r="I86" s="236"/>
      <c r="J86" s="236"/>
      <c r="K86" s="236"/>
      <c r="L86" s="236"/>
      <c r="M86" s="236"/>
    </row>
    <row r="87" spans="1:13" s="237" customFormat="1" x14ac:dyDescent="0.2">
      <c r="A87" s="236">
        <v>19</v>
      </c>
      <c r="B87" s="235" t="s">
        <v>69</v>
      </c>
      <c r="C87" s="235" t="s">
        <v>70</v>
      </c>
      <c r="D87" s="236" t="s">
        <v>2238</v>
      </c>
      <c r="E87" s="236"/>
      <c r="F87" s="236"/>
      <c r="G87" s="236"/>
      <c r="H87" s="236"/>
      <c r="I87" s="236"/>
      <c r="J87" s="236"/>
      <c r="K87" s="236"/>
      <c r="L87" s="236"/>
      <c r="M87" s="236"/>
    </row>
    <row r="88" spans="1:13" s="237" customFormat="1" outlineLevel="1" x14ac:dyDescent="0.2">
      <c r="A88" s="236"/>
      <c r="B88" s="235"/>
      <c r="C88" s="235" t="s">
        <v>2082</v>
      </c>
      <c r="D88" s="236" t="s">
        <v>2238</v>
      </c>
      <c r="E88" s="240">
        <v>0</v>
      </c>
      <c r="F88" s="236"/>
      <c r="G88" s="236"/>
      <c r="H88" s="236"/>
      <c r="I88" s="236"/>
      <c r="J88" s="236"/>
      <c r="K88" s="236"/>
      <c r="L88" s="236"/>
      <c r="M88" s="236"/>
    </row>
    <row r="89" spans="1:13" s="237" customFormat="1" outlineLevel="1" x14ac:dyDescent="0.2">
      <c r="A89" s="236"/>
      <c r="B89" s="235"/>
      <c r="C89" s="235" t="s">
        <v>1908</v>
      </c>
      <c r="D89" s="236" t="s">
        <v>2238</v>
      </c>
      <c r="E89" s="240">
        <v>0</v>
      </c>
      <c r="F89" s="236"/>
      <c r="G89" s="236"/>
      <c r="H89" s="236"/>
      <c r="I89" s="236"/>
      <c r="J89" s="236"/>
      <c r="K89" s="236"/>
      <c r="L89" s="236"/>
      <c r="M89" s="236"/>
    </row>
    <row r="90" spans="1:13" s="237" customFormat="1" x14ac:dyDescent="0.2">
      <c r="A90" s="236">
        <v>20</v>
      </c>
      <c r="B90" s="235" t="s">
        <v>58</v>
      </c>
      <c r="C90" s="235" t="s">
        <v>59</v>
      </c>
      <c r="D90" s="236" t="s">
        <v>170</v>
      </c>
      <c r="E90" s="240">
        <v>0.67</v>
      </c>
      <c r="F90" s="250"/>
      <c r="G90" s="250"/>
      <c r="H90" s="250"/>
      <c r="I90" s="250"/>
      <c r="J90" s="250"/>
      <c r="K90" s="250"/>
      <c r="L90" s="251">
        <v>0.5</v>
      </c>
      <c r="M90" s="236"/>
    </row>
    <row r="91" spans="1:13" s="237" customFormat="1" x14ac:dyDescent="0.2">
      <c r="A91" s="236">
        <v>21</v>
      </c>
      <c r="B91" s="235" t="s">
        <v>72</v>
      </c>
      <c r="C91" s="235" t="s">
        <v>73</v>
      </c>
      <c r="D91" s="236" t="s">
        <v>2238</v>
      </c>
      <c r="E91" s="236"/>
      <c r="F91" s="236"/>
      <c r="G91" s="236"/>
      <c r="H91" s="236"/>
      <c r="I91" s="236"/>
      <c r="J91" s="236"/>
      <c r="K91" s="236"/>
      <c r="L91" s="236"/>
      <c r="M91" s="236"/>
    </row>
    <row r="92" spans="1:13" s="237" customFormat="1" outlineLevel="1" x14ac:dyDescent="0.2">
      <c r="A92" s="236"/>
      <c r="B92" s="235"/>
      <c r="C92" s="235" t="s">
        <v>2082</v>
      </c>
      <c r="D92" s="236" t="s">
        <v>2238</v>
      </c>
      <c r="E92" s="240">
        <v>0.9</v>
      </c>
      <c r="F92" s="234"/>
      <c r="G92" s="234"/>
      <c r="H92" s="234"/>
      <c r="I92" s="238">
        <v>45392</v>
      </c>
      <c r="J92" s="236"/>
      <c r="K92" s="236"/>
      <c r="L92" s="236"/>
      <c r="M92" s="236"/>
    </row>
    <row r="93" spans="1:13" s="237" customFormat="1" outlineLevel="1" x14ac:dyDescent="0.2">
      <c r="A93" s="236"/>
      <c r="B93" s="235"/>
      <c r="C93" s="235" t="s">
        <v>1908</v>
      </c>
      <c r="D93" s="236" t="s">
        <v>2238</v>
      </c>
      <c r="E93" s="240">
        <v>0.8</v>
      </c>
      <c r="F93" s="234"/>
      <c r="G93" s="234"/>
      <c r="H93" s="234"/>
      <c r="I93" s="238">
        <v>45392</v>
      </c>
      <c r="J93" s="236"/>
      <c r="K93" s="236"/>
      <c r="L93" s="236"/>
      <c r="M93" s="236"/>
    </row>
    <row r="94" spans="1:13" s="237" customFormat="1" x14ac:dyDescent="0.2">
      <c r="A94" s="236">
        <v>22</v>
      </c>
      <c r="B94" s="235" t="s">
        <v>80</v>
      </c>
      <c r="C94" s="235" t="s">
        <v>81</v>
      </c>
      <c r="D94" s="236" t="s">
        <v>170</v>
      </c>
      <c r="E94" s="240">
        <v>0.3</v>
      </c>
      <c r="F94" s="236"/>
      <c r="G94" s="236"/>
      <c r="H94" s="236"/>
      <c r="I94" s="236"/>
      <c r="J94" s="236"/>
      <c r="K94" s="236"/>
      <c r="L94" s="236"/>
      <c r="M94" s="236"/>
    </row>
    <row r="95" spans="1:13" s="237" customFormat="1" x14ac:dyDescent="0.2">
      <c r="A95" s="236">
        <v>23</v>
      </c>
      <c r="B95" s="235" t="s">
        <v>65</v>
      </c>
      <c r="C95" s="235" t="s">
        <v>66</v>
      </c>
      <c r="D95" s="236" t="s">
        <v>2238</v>
      </c>
      <c r="E95" s="236"/>
      <c r="F95" s="236"/>
      <c r="G95" s="236"/>
      <c r="H95" s="236"/>
      <c r="I95" s="236"/>
      <c r="J95" s="236"/>
      <c r="K95" s="236"/>
      <c r="L95" s="236"/>
      <c r="M95" s="236"/>
    </row>
    <row r="96" spans="1:13" s="237" customFormat="1" outlineLevel="1" x14ac:dyDescent="0.2">
      <c r="A96" s="236"/>
      <c r="B96" s="235"/>
      <c r="C96" s="235" t="s">
        <v>2082</v>
      </c>
      <c r="D96" s="236" t="s">
        <v>2238</v>
      </c>
      <c r="E96" s="238">
        <v>45381</v>
      </c>
      <c r="F96" s="234"/>
      <c r="G96" s="234"/>
      <c r="H96" s="234"/>
      <c r="I96" s="238">
        <v>45392</v>
      </c>
      <c r="J96" s="236"/>
      <c r="K96" s="236"/>
      <c r="L96" s="236"/>
      <c r="M96" s="236"/>
    </row>
    <row r="97" spans="1:13" s="237" customFormat="1" outlineLevel="1" x14ac:dyDescent="0.2">
      <c r="A97" s="236"/>
      <c r="B97" s="235"/>
      <c r="C97" s="235" t="s">
        <v>1908</v>
      </c>
      <c r="D97" s="236" t="s">
        <v>2238</v>
      </c>
      <c r="E97" s="240">
        <v>0.8</v>
      </c>
      <c r="F97" s="236"/>
      <c r="G97" s="236"/>
      <c r="H97" s="236"/>
      <c r="I97" s="236"/>
      <c r="J97" s="236"/>
      <c r="K97" s="236"/>
      <c r="L97" s="236"/>
      <c r="M97" s="236"/>
    </row>
    <row r="98" spans="1:13" s="237" customFormat="1" x14ac:dyDescent="0.2">
      <c r="A98" s="252"/>
      <c r="D98" s="252"/>
      <c r="E98" s="252"/>
      <c r="F98" s="252"/>
      <c r="G98" s="252"/>
      <c r="H98" s="252"/>
      <c r="I98" s="252"/>
      <c r="J98" s="252"/>
      <c r="K98" s="252"/>
      <c r="L98" s="252"/>
      <c r="M98" s="252"/>
    </row>
    <row r="99" spans="1:13" s="237" customFormat="1" x14ac:dyDescent="0.2">
      <c r="A99" s="252"/>
      <c r="D99" s="252"/>
      <c r="E99" s="252"/>
      <c r="F99" s="252"/>
      <c r="G99" s="252"/>
      <c r="H99" s="252"/>
      <c r="I99" s="252"/>
      <c r="J99" s="252"/>
      <c r="K99" s="252"/>
      <c r="L99" s="252"/>
      <c r="M99" s="252"/>
    </row>
  </sheetData>
  <sortState xmlns:xlrd2="http://schemas.microsoft.com/office/spreadsheetml/2017/richdata2" ref="B2:D97">
    <sortCondition ref="C1:C97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15B6-5BBD-4051-86E7-85D49355885C}">
  <dimension ref="O8:W83"/>
  <sheetViews>
    <sheetView topLeftCell="A31" zoomScale="130" zoomScaleNormal="130" workbookViewId="0">
      <selection activeCell="S63" sqref="S63"/>
    </sheetView>
  </sheetViews>
  <sheetFormatPr defaultRowHeight="12.75" x14ac:dyDescent="0.2"/>
  <cols>
    <col min="15" max="15" width="27.5" customWidth="1"/>
    <col min="16" max="16" width="8.83203125" customWidth="1"/>
  </cols>
  <sheetData>
    <row r="8" spans="15:15" x14ac:dyDescent="0.2">
      <c r="O8">
        <v>9138</v>
      </c>
    </row>
    <row r="9" spans="15:15" x14ac:dyDescent="0.2">
      <c r="O9">
        <v>8214</v>
      </c>
    </row>
    <row r="10" spans="15:15" x14ac:dyDescent="0.2">
      <c r="O10">
        <v>2784</v>
      </c>
    </row>
    <row r="11" spans="15:15" x14ac:dyDescent="0.2">
      <c r="O11">
        <v>2858</v>
      </c>
    </row>
    <row r="12" spans="15:15" x14ac:dyDescent="0.2">
      <c r="O12">
        <v>2883</v>
      </c>
    </row>
    <row r="13" spans="15:15" x14ac:dyDescent="0.2">
      <c r="O13">
        <v>1558</v>
      </c>
    </row>
    <row r="14" spans="15:15" x14ac:dyDescent="0.2">
      <c r="O14">
        <v>204268</v>
      </c>
    </row>
    <row r="16" spans="15:15" x14ac:dyDescent="0.2">
      <c r="O16">
        <v>695</v>
      </c>
    </row>
    <row r="17" spans="15:15" x14ac:dyDescent="0.2">
      <c r="O17">
        <v>4462</v>
      </c>
    </row>
    <row r="18" spans="15:15" x14ac:dyDescent="0.2">
      <c r="O18">
        <v>496</v>
      </c>
    </row>
    <row r="19" spans="15:15" x14ac:dyDescent="0.2">
      <c r="O19">
        <v>8056</v>
      </c>
    </row>
    <row r="20" spans="15:15" x14ac:dyDescent="0.2">
      <c r="O20">
        <v>401</v>
      </c>
    </row>
    <row r="21" spans="15:15" x14ac:dyDescent="0.2">
      <c r="O21">
        <v>6</v>
      </c>
    </row>
    <row r="27" spans="15:15" x14ac:dyDescent="0.2">
      <c r="O27">
        <f>SUM(O8:O22)</f>
        <v>245819</v>
      </c>
    </row>
    <row r="32" spans="15:15" x14ac:dyDescent="0.2">
      <c r="O32">
        <f>O27/1000</f>
        <v>245.81899999999999</v>
      </c>
    </row>
    <row r="42" spans="15:16" x14ac:dyDescent="0.2">
      <c r="O42">
        <v>183764539</v>
      </c>
      <c r="P42">
        <f>O42/1000000</f>
        <v>183.76453900000001</v>
      </c>
    </row>
    <row r="44" spans="15:16" x14ac:dyDescent="0.2">
      <c r="O44">
        <v>8209853</v>
      </c>
      <c r="P44">
        <f>O44/1000000</f>
        <v>8.2098530000000007</v>
      </c>
    </row>
    <row r="58" spans="15:16" x14ac:dyDescent="0.2">
      <c r="O58">
        <f>246*0.8</f>
        <v>196.8</v>
      </c>
    </row>
    <row r="64" spans="15:16" x14ac:dyDescent="0.2">
      <c r="O64" s="231" t="s">
        <v>2246</v>
      </c>
      <c r="P64" s="232">
        <v>246</v>
      </c>
    </row>
    <row r="65" spans="15:23" x14ac:dyDescent="0.2">
      <c r="O65" s="230"/>
      <c r="P65" s="233"/>
    </row>
    <row r="66" spans="15:23" x14ac:dyDescent="0.2">
      <c r="O66" s="229" t="s">
        <v>2241</v>
      </c>
      <c r="P66" s="233">
        <v>232</v>
      </c>
    </row>
    <row r="67" spans="15:23" x14ac:dyDescent="0.2">
      <c r="O67" s="229" t="s">
        <v>2242</v>
      </c>
      <c r="P67" s="233">
        <v>14</v>
      </c>
    </row>
    <row r="68" spans="15:23" x14ac:dyDescent="0.2">
      <c r="O68" s="230"/>
      <c r="P68" s="233"/>
      <c r="W68">
        <f>14*0.6</f>
        <v>8.4</v>
      </c>
    </row>
    <row r="69" spans="15:23" x14ac:dyDescent="0.2">
      <c r="O69" s="229" t="s">
        <v>2243</v>
      </c>
      <c r="P69" s="233">
        <v>183.8</v>
      </c>
      <c r="S69">
        <v>183.8</v>
      </c>
    </row>
    <row r="70" spans="15:23" x14ac:dyDescent="0.2">
      <c r="O70" s="229" t="s">
        <v>2244</v>
      </c>
      <c r="P70" s="233">
        <v>8.1999999999999993</v>
      </c>
      <c r="S70">
        <v>8.1999999999999993</v>
      </c>
    </row>
    <row r="71" spans="15:23" x14ac:dyDescent="0.2">
      <c r="O71" s="230"/>
      <c r="P71" s="233"/>
    </row>
    <row r="72" spans="15:23" x14ac:dyDescent="0.2">
      <c r="O72" s="231" t="s">
        <v>2245</v>
      </c>
      <c r="P72" s="232">
        <f>P69+P70</f>
        <v>192</v>
      </c>
      <c r="W72">
        <f>232*0.8</f>
        <v>185.60000000000002</v>
      </c>
    </row>
    <row r="75" spans="15:23" x14ac:dyDescent="0.2">
      <c r="U75">
        <f>8*0.6</f>
        <v>4.8</v>
      </c>
    </row>
    <row r="80" spans="15:23" x14ac:dyDescent="0.2">
      <c r="P80">
        <f>246*0.8</f>
        <v>196.8</v>
      </c>
    </row>
    <row r="82" spans="15:15" x14ac:dyDescent="0.2">
      <c r="O82">
        <f>32*6</f>
        <v>192</v>
      </c>
    </row>
    <row r="83" spans="15:15" x14ac:dyDescent="0.2">
      <c r="O83">
        <f>0.8*O82</f>
        <v>153.60000000000002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workbookViewId="0">
      <selection activeCell="C46" sqref="C46"/>
    </sheetView>
  </sheetViews>
  <sheetFormatPr defaultColWidth="9.33203125" defaultRowHeight="15" outlineLevelRow="1" x14ac:dyDescent="0.2"/>
  <cols>
    <col min="1" max="1" width="8.5" style="1" customWidth="1"/>
    <col min="2" max="2" width="17" style="1" customWidth="1"/>
    <col min="3" max="3" width="122.5" style="1" customWidth="1"/>
    <col min="4" max="4" width="25.5" style="1" customWidth="1"/>
    <col min="5" max="16384" width="9.33203125" style="1"/>
  </cols>
  <sheetData>
    <row r="1" spans="1:4" x14ac:dyDescent="0.25">
      <c r="A1" s="4"/>
      <c r="B1" s="3"/>
      <c r="C1" s="4"/>
      <c r="D1" s="4"/>
    </row>
    <row r="2" spans="1:4" s="2" customFormat="1" ht="14.25" x14ac:dyDescent="0.2">
      <c r="A2" s="7"/>
      <c r="B2" s="8" t="s">
        <v>0</v>
      </c>
      <c r="C2" s="8" t="s">
        <v>1</v>
      </c>
      <c r="D2" s="7"/>
    </row>
    <row r="3" spans="1:4" outlineLevel="1" x14ac:dyDescent="0.25">
      <c r="A3" s="4"/>
      <c r="B3" s="3"/>
      <c r="C3" s="4" t="s">
        <v>38</v>
      </c>
      <c r="D3" s="4"/>
    </row>
    <row r="4" spans="1:4" outlineLevel="1" x14ac:dyDescent="0.25">
      <c r="A4" s="4"/>
      <c r="B4" s="3"/>
      <c r="C4" s="4" t="s">
        <v>39</v>
      </c>
      <c r="D4" s="4"/>
    </row>
    <row r="5" spans="1:4" outlineLevel="1" x14ac:dyDescent="0.25">
      <c r="A5" s="4"/>
      <c r="B5" s="3"/>
      <c r="C5" s="4" t="s">
        <v>40</v>
      </c>
      <c r="D5" s="4"/>
    </row>
    <row r="6" spans="1:4" s="2" customFormat="1" ht="14.25" x14ac:dyDescent="0.2">
      <c r="A6" s="7"/>
      <c r="B6" s="8" t="s">
        <v>2</v>
      </c>
      <c r="C6" s="8" t="s">
        <v>3</v>
      </c>
      <c r="D6" s="7"/>
    </row>
    <row r="7" spans="1:4" outlineLevel="1" x14ac:dyDescent="0.25">
      <c r="A7" s="4"/>
      <c r="B7" s="3"/>
      <c r="C7" s="4" t="s">
        <v>41</v>
      </c>
      <c r="D7" s="4"/>
    </row>
    <row r="8" spans="1:4" outlineLevel="1" x14ac:dyDescent="0.25">
      <c r="A8" s="4"/>
      <c r="B8" s="3"/>
      <c r="C8" s="4" t="s">
        <v>42</v>
      </c>
      <c r="D8" s="4"/>
    </row>
    <row r="9" spans="1:4" outlineLevel="1" x14ac:dyDescent="0.25">
      <c r="A9" s="4"/>
      <c r="B9" s="3"/>
      <c r="C9" s="4" t="s">
        <v>43</v>
      </c>
      <c r="D9" s="4"/>
    </row>
    <row r="10" spans="1:4" s="2" customFormat="1" ht="14.25" x14ac:dyDescent="0.2">
      <c r="A10" s="7"/>
      <c r="B10" s="8" t="s">
        <v>10</v>
      </c>
      <c r="C10" s="8" t="s">
        <v>11</v>
      </c>
      <c r="D10" s="7"/>
    </row>
    <row r="11" spans="1:4" x14ac:dyDescent="0.25">
      <c r="A11" s="4"/>
      <c r="B11" s="3"/>
      <c r="C11" s="4"/>
      <c r="D11" s="4"/>
    </row>
    <row r="12" spans="1:4" s="2" customFormat="1" ht="14.25" x14ac:dyDescent="0.2">
      <c r="A12" s="7"/>
      <c r="B12" s="8" t="s">
        <v>12</v>
      </c>
      <c r="C12" s="8" t="s">
        <v>13</v>
      </c>
      <c r="D12" s="7"/>
    </row>
    <row r="13" spans="1:4" outlineLevel="1" x14ac:dyDescent="0.25">
      <c r="A13" s="4"/>
      <c r="B13" s="3"/>
      <c r="C13" s="4" t="s">
        <v>39</v>
      </c>
      <c r="D13" s="4"/>
    </row>
    <row r="14" spans="1:4" outlineLevel="1" x14ac:dyDescent="0.25">
      <c r="A14" s="4"/>
      <c r="B14" s="3"/>
      <c r="C14" s="4" t="s">
        <v>40</v>
      </c>
      <c r="D14" s="4"/>
    </row>
    <row r="15" spans="1:4" s="2" customFormat="1" ht="14.25" x14ac:dyDescent="0.2">
      <c r="A15" s="7"/>
      <c r="B15" s="8" t="s">
        <v>4</v>
      </c>
      <c r="C15" s="8" t="s">
        <v>5</v>
      </c>
      <c r="D15" s="7"/>
    </row>
    <row r="16" spans="1:4" x14ac:dyDescent="0.25">
      <c r="A16" s="4"/>
      <c r="B16" s="3" t="s">
        <v>14</v>
      </c>
      <c r="C16" s="3" t="s">
        <v>5</v>
      </c>
      <c r="D16" s="4"/>
    </row>
    <row r="17" spans="1:4" x14ac:dyDescent="0.25">
      <c r="A17" s="4"/>
      <c r="B17" s="3" t="s">
        <v>15</v>
      </c>
      <c r="C17" s="3" t="s">
        <v>16</v>
      </c>
      <c r="D17" s="4"/>
    </row>
    <row r="18" spans="1:4" x14ac:dyDescent="0.25">
      <c r="A18" s="4"/>
      <c r="B18" s="3" t="s">
        <v>8</v>
      </c>
      <c r="C18" s="3" t="s">
        <v>9</v>
      </c>
      <c r="D18" s="4"/>
    </row>
    <row r="19" spans="1:4" x14ac:dyDescent="0.25">
      <c r="A19" s="4"/>
      <c r="B19" s="3" t="s">
        <v>17</v>
      </c>
      <c r="C19" s="5" t="s">
        <v>18</v>
      </c>
      <c r="D19" s="4"/>
    </row>
    <row r="20" spans="1:4" x14ac:dyDescent="0.2">
      <c r="A20" s="6"/>
      <c r="B20" s="3" t="s">
        <v>19</v>
      </c>
      <c r="C20" s="5" t="s">
        <v>20</v>
      </c>
      <c r="D20" s="6"/>
    </row>
    <row r="21" spans="1:4" x14ac:dyDescent="0.2">
      <c r="A21" s="6"/>
      <c r="B21" s="3" t="s">
        <v>21</v>
      </c>
      <c r="C21" s="5" t="s">
        <v>22</v>
      </c>
      <c r="D21" s="6"/>
    </row>
    <row r="22" spans="1:4" x14ac:dyDescent="0.2">
      <c r="A22" s="6"/>
      <c r="B22" s="3" t="s">
        <v>23</v>
      </c>
      <c r="C22" s="5" t="s">
        <v>24</v>
      </c>
      <c r="D22" s="6"/>
    </row>
    <row r="23" spans="1:4" x14ac:dyDescent="0.2">
      <c r="A23" s="6"/>
      <c r="B23" s="3" t="s">
        <v>25</v>
      </c>
      <c r="C23" s="3" t="s">
        <v>26</v>
      </c>
      <c r="D23" s="6"/>
    </row>
    <row r="24" spans="1:4" x14ac:dyDescent="0.25">
      <c r="A24" s="4"/>
      <c r="B24" s="3" t="s">
        <v>6</v>
      </c>
      <c r="C24" s="3" t="s">
        <v>7</v>
      </c>
      <c r="D24" s="4"/>
    </row>
    <row r="25" spans="1:4" x14ac:dyDescent="0.25">
      <c r="A25" s="4"/>
      <c r="B25" s="3" t="s">
        <v>27</v>
      </c>
      <c r="C25" s="3" t="s">
        <v>28</v>
      </c>
      <c r="D25" s="4"/>
    </row>
    <row r="26" spans="1:4" x14ac:dyDescent="0.25">
      <c r="A26" s="4"/>
      <c r="B26" s="3" t="s">
        <v>29</v>
      </c>
      <c r="C26" s="3" t="s">
        <v>7</v>
      </c>
      <c r="D26" s="4"/>
    </row>
    <row r="27" spans="1:4" x14ac:dyDescent="0.2">
      <c r="A27" s="6"/>
      <c r="B27" s="3" t="s">
        <v>30</v>
      </c>
      <c r="C27" s="5" t="s">
        <v>31</v>
      </c>
      <c r="D27" s="6"/>
    </row>
    <row r="28" spans="1:4" x14ac:dyDescent="0.25">
      <c r="A28" s="4"/>
      <c r="B28" s="3" t="s">
        <v>32</v>
      </c>
      <c r="C28" s="3" t="s">
        <v>33</v>
      </c>
      <c r="D28" s="4"/>
    </row>
    <row r="29" spans="1:4" x14ac:dyDescent="0.25">
      <c r="A29" s="4"/>
      <c r="B29" s="3" t="s">
        <v>34</v>
      </c>
      <c r="C29" s="4"/>
      <c r="D29" s="4"/>
    </row>
    <row r="30" spans="1:4" x14ac:dyDescent="0.25">
      <c r="A30" s="4"/>
      <c r="B30" s="3" t="s">
        <v>35</v>
      </c>
      <c r="C30" s="4"/>
      <c r="D30" s="4"/>
    </row>
    <row r="31" spans="1:4" x14ac:dyDescent="0.25">
      <c r="A31" s="4"/>
      <c r="B31" s="3" t="s">
        <v>36</v>
      </c>
      <c r="C31" s="4"/>
      <c r="D31" s="4"/>
    </row>
    <row r="32" spans="1:4" x14ac:dyDescent="0.25">
      <c r="A32" s="4"/>
      <c r="B32" s="3" t="s">
        <v>37</v>
      </c>
      <c r="C32" s="4"/>
      <c r="D32" s="4"/>
    </row>
    <row r="33" spans="1:4" x14ac:dyDescent="0.25">
      <c r="A33" s="4"/>
      <c r="B33" s="3"/>
      <c r="C33" s="4"/>
      <c r="D33" s="4"/>
    </row>
  </sheetData>
  <sortState xmlns:xlrd2="http://schemas.microsoft.com/office/spreadsheetml/2017/richdata2" ref="B2:C32">
    <sortCondition ref="B2:B3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Лист 1 - Этап 1</vt:lpstr>
      <vt:lpstr>СВОДНАЯ текущий (2)</vt:lpstr>
      <vt:lpstr>ЭЭ-подробно</vt:lpstr>
      <vt:lpstr>Все-кратко</vt:lpstr>
      <vt:lpstr>Понятная</vt:lpstr>
      <vt:lpstr>Лист1</vt:lpstr>
      <vt:lpstr>Table 1</vt:lpstr>
      <vt:lpstr>'Лист 1 - Этап 1'!ExternalData_1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2024-03-05T09:15:03Z</dcterms:created>
  <dcterms:modified xsi:type="dcterms:W3CDTF">2024-04-11T14:52:09Z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2023-05-26T00:00:00Z</vt:filetime>
  </property>
  <property fmtid="{D5CDD505-2E9C-101B-9397-08002B2CF9AE}" pid="3" name="Creator">
    <vt:lpwstr>Acrobat PDFMaker 10.0 для Word</vt:lpwstr>
  </property>
  <property fmtid="{D5CDD505-2E9C-101B-9397-08002B2CF9AE}" pid="4" name="LastSaved">
    <vt:filetime>2024-03-05T00:00:00Z</vt:filetime>
  </property>
  <property fmtid="{D5CDD505-2E9C-101B-9397-08002B2CF9AE}" pid="5" name="Producer">
    <vt:lpwstr>Adobe PDF Library 10.0</vt:lpwstr>
  </property>
</Properties>
</file>