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7E387A47-C26C-4826-9F9B-52EF98210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  <sheet name="ВОР-к заполнению" sheetId="4" state="hidden" r:id="rId2"/>
    <sheet name="ВОР-на подпись после согл" sheetId="5" state="hidden" r:id="rId3"/>
    <sheet name="Журнал учета выполненных ра (2)" sheetId="3" state="hidden" r:id="rId4"/>
    <sheet name="ВОР" sheetId="2" state="hidden" r:id="rId5"/>
  </sheets>
  <definedNames>
    <definedName name="_xlnm.Print_Titles" localSheetId="3">'Журнал учета выполненных ра (2)'!$18:$18</definedName>
    <definedName name="_xlnm.Print_Titles" localSheetId="0">'Журнал учета выполненных работ'!$18:$18</definedName>
    <definedName name="_xlnm.Print_Area" localSheetId="2">'ВОР-на подпись после согл'!$A$1:$K$36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E23" i="4"/>
  <c r="I23" i="4" s="1"/>
  <c r="H15" i="4"/>
  <c r="I15" i="4" s="1"/>
  <c r="H16" i="4"/>
  <c r="I16" i="4"/>
  <c r="H17" i="4"/>
  <c r="I17" i="4"/>
  <c r="H18" i="4"/>
  <c r="I18" i="4"/>
  <c r="H19" i="4"/>
  <c r="I19" i="4"/>
  <c r="H20" i="4"/>
  <c r="I20" i="4"/>
  <c r="H21" i="4"/>
  <c r="I21" i="4" s="1"/>
  <c r="H22" i="4"/>
  <c r="I22" i="4"/>
  <c r="H23" i="4"/>
  <c r="H24" i="4"/>
  <c r="I24" i="4"/>
  <c r="H25" i="4"/>
  <c r="I25" i="4"/>
  <c r="H14" i="4"/>
  <c r="I14" i="4"/>
  <c r="E15" i="4"/>
  <c r="F24" i="4"/>
  <c r="F22" i="4"/>
  <c r="F21" i="4"/>
  <c r="F20" i="4"/>
  <c r="F19" i="4"/>
  <c r="F18" i="4"/>
  <c r="F15" i="4"/>
  <c r="G14" i="5" l="1"/>
  <c r="F14" i="5"/>
  <c r="E14" i="5"/>
  <c r="G13" i="5"/>
  <c r="F13" i="5"/>
  <c r="H13" i="5" s="1"/>
  <c r="E13" i="5"/>
  <c r="I13" i="5" s="1"/>
  <c r="G14" i="4"/>
  <c r="F14" i="4"/>
  <c r="E14" i="4"/>
  <c r="F13" i="4"/>
  <c r="G13" i="4"/>
  <c r="E13" i="4"/>
  <c r="I12" i="2"/>
  <c r="I13" i="2"/>
  <c r="I14" i="2"/>
  <c r="E13" i="2"/>
  <c r="I11" i="2"/>
  <c r="H11" i="2"/>
  <c r="E12" i="2"/>
  <c r="H23" i="2"/>
  <c r="H22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13" i="4" l="1"/>
  <c r="I13" i="4" s="1"/>
  <c r="E11" i="2" l="1"/>
  <c r="R177" i="1"/>
  <c r="R178" i="1" s="1"/>
  <c r="P177" i="1"/>
  <c r="P178" i="1" s="1"/>
  <c r="N177" i="1"/>
  <c r="N178" i="1" s="1"/>
  <c r="M178" i="1"/>
  <c r="M177" i="1"/>
  <c r="K177" i="1"/>
  <c r="K178" i="1" s="1"/>
  <c r="J178" i="1"/>
  <c r="J177" i="1"/>
  <c r="H178" i="1"/>
  <c r="H17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H9" authorId="0" shapeId="0" xr:uid="{841654FA-140F-44B5-AB5F-BE7E773F727D}">
      <text>
        <r>
          <rPr>
            <b/>
            <sz val="10"/>
            <color indexed="81"/>
            <rFont val="Tahoma"/>
            <family val="2"/>
            <charset val="204"/>
          </rPr>
          <t xml:space="preserve">%-е по смете к Договору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I9" authorId="0" shapeId="0" xr:uid="{5CE1B749-F12E-47BD-8C33-59674F3D630C}">
      <text>
        <r>
          <rPr>
            <b/>
            <sz val="10"/>
            <color indexed="81"/>
            <rFont val="Tahoma"/>
            <family val="2"/>
            <charset val="204"/>
          </rPr>
          <t xml:space="preserve">%-е по Доп.смете
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<sst xmlns="http://schemas.openxmlformats.org/spreadsheetml/2006/main" count="1285" uniqueCount="437">
  <si>
    <t>ЖУРНАЛ УЧЕТА ВЫПОЛНЕННЫХ РАБОТ</t>
  </si>
  <si>
    <t>Сметная (договорная) стоимость в соответствии с договором подряда</t>
  </si>
  <si>
    <t>(субподряда)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</si>
  <si>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</si>
  <si>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</si>
  <si>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</si>
  <si>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</si>
  <si>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>Составил</t>
  </si>
  <si>
    <t>Проверил</t>
  </si>
  <si>
    <t>должность</t>
  </si>
  <si>
    <t>подпись</t>
  </si>
  <si>
    <t>расшифровка подписи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</si>
  <si>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</si>
  <si>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</si>
  <si>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</si>
  <si>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</si>
  <si>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</si>
  <si>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</si>
  <si>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</si>
  <si>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</si>
  <si>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</si>
  <si>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</si>
  <si>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Ноябрь 2023г.</t>
  </si>
  <si>
    <t>c Ноября 2023г. по Декабрь 2023г.</t>
  </si>
  <si>
    <t>Выполнено работ</t>
  </si>
  <si>
    <t>Остаток работ на Январь 2024г.</t>
  </si>
  <si>
    <t>с начала строительства</t>
  </si>
  <si>
    <t>Раздел 1. Сооружение земляного полотна</t>
  </si>
  <si>
    <t>1</t>
  </si>
  <si>
    <t>Разработка грунта с погрузкой на автомобили-самосвалы экскаваторами с ковшом вместимостью: 0,5 (0,5-0,63) м3, группа грунтов 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</si>
  <si>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</si>
  <si>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</si>
  <si>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</t>
  </si>
  <si>
    <t>Разработка грунта вручную в траншеях глубиной до 2 м без креплений с откосами, группа грунтов: 1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</si>
  <si>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</si>
  <si>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</si>
  <si>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3</t>
  </si>
  <si>
    <t>Погрузка вручную неуплотненного грунта из штабелей и отвалов в транспортные средства, группа грунтов: 1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</si>
  <si>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</si>
  <si>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</si>
  <si>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t>Перевозка грузов автомобилями-самосвалами грузоподъемностью 10 т работающих вне карьера на расстояние: I класс груза до 1 км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</si>
  <si>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</si>
  <si>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</si>
  <si>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5</t>
  </si>
  <si>
    <t>Перевозка и утилизация отходов 4-5 класса опасности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</si>
  <si>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</si>
  <si>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м3</t>
  </si>
  <si>
    <t>6</t>
  </si>
  <si>
    <t>Планировка площадей бульдозерами мощностью: 79 кВт (108 л.с.)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</si>
  <si>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</si>
  <si>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</si>
  <si>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7</t>
  </si>
  <si>
    <t>Планировка вручную: дна и откосов выемок каналов, группа грунтов 1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</si>
  <si>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</si>
  <si>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</si>
  <si>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t>Планировка откосов выемок и насыпей экскаваторами, группа грунтов: 1-2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</si>
  <si>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</si>
  <si>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</si>
  <si>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</si>
  <si>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</si>
  <si>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</si>
  <si>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</si>
  <si>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t>Песок карьерный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</si>
  <si>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</si>
  <si>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</si>
  <si>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</si>
  <si>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</si>
  <si>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</si>
  <si>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t>Щебень фр.25-60 (балластного 2 кат.) ГОСТ 7392 для ЖД пути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</si>
  <si>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</si>
  <si>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Раздел 2. Демонтажные работы</t>
  </si>
  <si>
    <t>14</t>
  </si>
  <si>
    <t>Разборка упорной призмы и конструкции упора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</si>
  <si>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</si>
  <si>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шт</t>
  </si>
  <si>
    <t>15</t>
  </si>
  <si>
    <t>Разборка стрелочных переводов на деревянных брусьях на базе, марка перевода: 1/9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</si>
  <si>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</si>
  <si>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компл</t>
  </si>
  <si>
    <t>16</t>
  </si>
  <si>
    <t>Разборка пути звеньями рельсошпальной решетки, шпалы: железобетонные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</si>
  <si>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</si>
  <si>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км пути</t>
  </si>
  <si>
    <t>17</t>
  </si>
  <si>
    <t>Разборка пути поэлементно на деревянных шпалах тип рельсов: Р65, на 1 км число шпал 2000 и 1840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</si>
  <si>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</si>
  <si>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</si>
  <si>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t>Погрузка при автомобильных перевозках переводов стрелочных и пересечений, рельс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</si>
  <si>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</si>
  <si>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</si>
  <si>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t>Погрузка при автомобильных перевозках металлических конструкций массой до 1 т / крепления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</si>
  <si>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</si>
  <si>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</si>
  <si>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t>Перевозка грузов I класса автомобилями-самосвалами грузоподъемностью 10 т работающих вне карьера на расстояние до 2 км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</si>
  <si>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</si>
  <si>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</si>
  <si>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t>Разгрузка при автомобильных перевозках металлических конструкций массой до 1 т/крепления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</si>
  <si>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</si>
  <si>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</si>
  <si>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t>Разгрузка при автомобильных перевозках переводов стрелочных и пересечений, рельс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</si>
  <si>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</si>
  <si>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</si>
  <si>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t>Погрузка при автомобильных перевозках прочих материалов, деталей (с использованием погрузчика) шпалы Ж.Б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</si>
  <si>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</si>
  <si>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</si>
  <si>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t>Погрузка при автомобильных перевозках леса пиленого, погонажа плотничного, шпал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</si>
  <si>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</si>
  <si>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</si>
  <si>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</si>
  <si>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</si>
  <si>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</si>
  <si>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t>Погрузка при автомобильных перевозках мусора строительного с погрузкой вручную/ замена балласта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</si>
  <si>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</si>
  <si>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</si>
  <si>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</si>
  <si>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верхнего строения пути</t>
  </si>
  <si>
    <t>28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</si>
  <si>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</si>
  <si>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</si>
  <si>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</si>
  <si>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t>Рельсы железнодорожные Р-65 категория Т1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</si>
  <si>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</si>
  <si>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м</t>
  </si>
  <si>
    <t>30</t>
  </si>
  <si>
    <t>Рельсы Р-65 НТ260, L-12,5 м (156 шт.)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</si>
  <si>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</si>
  <si>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т</t>
  </si>
  <si>
    <t>31</t>
  </si>
  <si>
    <t>Шпалы деревянные пропитанные, тип I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</si>
  <si>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</si>
  <si>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</si>
  <si>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Шпала деревян. пропит. II тип, пр-во РБ (с доставкой ж/д транспортом до ст.Мытищи код 234808)</t>
  </si>
  <si>
    <t>33</t>
  </si>
  <si>
    <t>Накладка рельсовая двухголовая 2Р65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</si>
  <si>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</si>
  <si>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</si>
  <si>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Накладка 1Р-65 (194 шт.)</t>
  </si>
  <si>
    <t>35</t>
  </si>
  <si>
    <t>Подкладка раздельного скрепления железнодорожного пути КД-65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</si>
  <si>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</si>
  <si>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</si>
  <si>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t>Болты клеммные для рельсовых скреплений железнодорожного пути с гайками, М22х75 мм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</si>
  <si>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</si>
  <si>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</si>
  <si>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t>Шурупы путевые, размер 24х170 мм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</si>
  <si>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</si>
  <si>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</si>
  <si>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t>Прокладки под подкладку КД65, ЦП361 из смеси РП 101-710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</si>
  <si>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</si>
  <si>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</si>
  <si>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</si>
  <si>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40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</si>
  <si>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</si>
  <si>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41</t>
  </si>
  <si>
    <t>42</t>
  </si>
  <si>
    <t>Накладка 1Р-65 (48 к-т.) из них 8 к-т (16 шт) ранее разобраные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</si>
  <si>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</si>
  <si>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</si>
  <si>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</si>
  <si>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</si>
  <si>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</si>
  <si>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</si>
  <si>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</si>
  <si>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</si>
  <si>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</si>
  <si>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</si>
  <si>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</si>
  <si>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</si>
  <si>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t>Укладка пути отдельными элементами на железобетонных шпалах тип рельсов: Р65, длина рельсов 12,5 м, на 1 км число шпал 1840/новые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</si>
  <si>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</si>
  <si>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</si>
  <si>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</si>
  <si>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t>Рельсы Р-65 НТ260, L-12,5 м (110 шт.)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</si>
  <si>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</si>
  <si>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</si>
  <si>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t>Шпалы железобетонные Ш1, объем бетона 0,106 м3, расход стали 7,25 кг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</si>
  <si>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</si>
  <si>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</si>
  <si>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t>Шпала железобетонная Ш3-Д для ЖБР (с доставкой ж/д транспортом до ст.Мытищи код 234808)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</si>
  <si>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</si>
  <si>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</si>
  <si>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</si>
  <si>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Накладка 1Р-65 (110 к-т.)</t>
  </si>
  <si>
    <t>58</t>
  </si>
  <si>
    <t>Болты для рельсовых стыков железнодорожного пути с гайками, М27х160-180 мм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</si>
  <si>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</si>
  <si>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</si>
  <si>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</si>
  <si>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t>Болты закладные для рельсовых скреплений железнодорожного пути с гайками, М22х175 мм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</si>
  <si>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</si>
  <si>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</si>
  <si>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t>Подкладка раздельного скрепления железнодорожного пути КБ-65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</si>
  <si>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</si>
  <si>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</si>
  <si>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t>Прокладки повышенной упругости под подкладку КБ, КБ10 ЦП 328 из смеси РП 101-710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</si>
  <si>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</si>
  <si>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</si>
  <si>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t>Прокладки ПБР65х8 ЦП143 (ПБР 65х7 ЦП318) из смеси РП 101-710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</si>
  <si>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</si>
  <si>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</si>
  <si>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</si>
  <si>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</si>
  <si>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</si>
  <si>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</si>
  <si>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</si>
  <si>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</si>
  <si>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t>Рельсы железнодорожные Р-50, категория Т1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</si>
  <si>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</si>
  <si>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</si>
  <si>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</si>
  <si>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</si>
  <si>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t>Накладки рельсовые двухголовые Р50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</si>
  <si>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</si>
  <si>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</si>
  <si>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Накладка 1Р-65 (99 шт.)</t>
  </si>
  <si>
    <t>71</t>
  </si>
  <si>
    <t>Прокладки под подкладку КД-50 из смеси РП 101-710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</si>
  <si>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</si>
  <si>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</si>
  <si>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</si>
  <si>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</si>
  <si>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t>Подкладка раздельного скрепления железнодорожного пути КД-50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</si>
  <si>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</si>
  <si>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</si>
  <si>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</si>
  <si>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</si>
  <si>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</si>
  <si>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t>Укладка контррельсов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</si>
  <si>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</si>
  <si>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</si>
  <si>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t>Шайбы пружинные путевые, исполнение 1, диаметр 27 мм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</si>
  <si>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</si>
  <si>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</si>
  <si>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t>Шплинт для путевых работ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</si>
  <si>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</si>
  <si>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кг</t>
  </si>
  <si>
    <t>79</t>
  </si>
  <si>
    <t>Болты для рельсовых стыков железнодорожного пути с гайками, М24х150-160 мм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</si>
  <si>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</si>
  <si>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</si>
  <si>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</si>
  <si>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t>Рельсы контррельсовые РК-50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</si>
  <si>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</si>
  <si>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</si>
  <si>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t>Прокладки под контррельс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</si>
  <si>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</si>
  <si>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</si>
  <si>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t>Прокладки под подкладки удлиненные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</si>
  <si>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</si>
  <si>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</si>
  <si>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t>Контррельсовый уголок (с комплектом крепления) СП850 длина 9,3м ПКЖД-65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</si>
  <si>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</si>
  <si>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комплект</t>
  </si>
  <si>
    <t>85</t>
  </si>
  <si>
    <t>Укладка глухого пересечения на деревянных брусьях поэлементно при типе рельсов Р65, марка пересечений: 2/9 /применит.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</si>
  <si>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</si>
  <si>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</si>
  <si>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t>Глухое пересечение (угол 45º) тип Р65, проект 534.06-2007.00.000-01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</si>
  <si>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</si>
  <si>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</si>
  <si>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</si>
  <si>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t>Сборка стрелочного перевода блоками при типе рельсов Р65 на железобетонных брусьях, марка перевода: 1/9 (СП №46, №48, №50)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</si>
  <si>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</si>
  <si>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</si>
  <si>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</si>
  <si>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</si>
  <si>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</si>
  <si>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t>Стрелочный перевод тип Р65 марка 1/9 правый пр. 2769.00.000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</si>
  <si>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</si>
  <si>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</si>
  <si>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Стрелочный перевод тип Р65 марка 1/9 левый, пр.2769.00.000-01,</t>
  </si>
  <si>
    <t>92</t>
  </si>
  <si>
    <t>Брус ж.б. пр. 2769</t>
  </si>
  <si>
    <t>93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</si>
  <si>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</si>
  <si>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</si>
  <si>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</si>
  <si>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</si>
  <si>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</si>
  <si>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</si>
  <si>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</si>
  <si>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Стрелочный перевод тип Р65 марка 1/9 левый, пр.2769.00.000-01</t>
  </si>
  <si>
    <t>97</t>
  </si>
  <si>
    <t>Брус деревянный А4 тип II, пропитка 3-5мм, сечение 160х230</t>
  </si>
  <si>
    <t>98</t>
  </si>
  <si>
    <t>Сборка стрелочного перевода блоками при типе рельсов Р65 на деревянных брусьях, марка перевода: 1/6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</si>
  <si>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</si>
  <si>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</si>
  <si>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</si>
  <si>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</si>
  <si>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</si>
  <si>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Стрелочный перевод тип Р65 марка 1/7, левый пр. ЛПТП665121.103</t>
  </si>
  <si>
    <t>101</t>
  </si>
  <si>
    <t>Брус деревянный Б3 тип II, пропитка 3-5мм</t>
  </si>
  <si>
    <t>102</t>
  </si>
  <si>
    <t>Устройство упоров тупиковых рельсовых / старогодний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</si>
  <si>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</si>
  <si>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</si>
  <si>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t>Рельсы железнодорожные старогодные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</si>
  <si>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</si>
  <si>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</si>
  <si>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</si>
  <si>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</si>
  <si>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Устройство упоров тупиковых рельсовых / новый</t>
  </si>
  <si>
    <t>106</t>
  </si>
  <si>
    <t>Бруски обрезные, хвойных пород, длина 4-6,5 м, ширина 75-150 мм, толщина 150 мм и более, сорт I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</si>
  <si>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</si>
  <si>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</si>
  <si>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t>Шпалы деревянные пропитанные, тип III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</si>
  <si>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</si>
  <si>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</si>
  <si>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t>Костыли для железных дорог широкой колеи, сечение 16х16 мм, длина 165 мм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</si>
  <si>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</si>
  <si>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</si>
  <si>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</si>
  <si>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</si>
  <si>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t>Подкладка костыльного скрепления железнодорожного пути Д-50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</si>
  <si>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</si>
  <si>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</si>
  <si>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</si>
  <si>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</si>
  <si>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Тупиковый упор ТУ 5264-001-83875090-2016 (в комплекте:стойка упора,деревянные брусья,крепеж, знак "Путевое заграждение")</t>
  </si>
  <si>
    <t>115</t>
  </si>
  <si>
    <t>Выправочно-отделочные работы и окончательная выправка пути на деревянных шпалах, балласт щебеночный/ рихтовка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</si>
  <si>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</si>
  <si>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131-23-ПЖ.ВР.3</t>
  </si>
  <si>
    <t>116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</si>
  <si>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</si>
  <si>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</si>
  <si>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</si>
  <si>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</si>
  <si>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t>Балластировка пути и стрелочных переводов на железобетонных шпалах, балласт: щебеночный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</si>
  <si>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</si>
  <si>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</si>
  <si>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</si>
  <si>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t>Щебень из плотных горных пород для балластного слоя железнодорожного пути, фракция от 25 до 60 мм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</si>
  <si>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</si>
  <si>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</si>
  <si>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</si>
  <si>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t>Выправочно-отделочные работы и окончательная выправка пути на железобетонных шпалах, балласт щебеночный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</si>
  <si>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</si>
  <si>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Раздел 4. Демонтажные работы</t>
  </si>
  <si>
    <t>Эстакада</t>
  </si>
  <si>
    <t>Демонтаж м/конструкций</t>
  </si>
  <si>
    <t>123</t>
  </si>
  <si>
    <t>Демонтаж опорных стоек для пролетов: до 24 м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</si>
  <si>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</si>
  <si>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</si>
  <si>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t>Демонтаж стропильных и подстропильных ферм на высоте до 25 м пролетом: до 24 м массой до 3,0 т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</si>
  <si>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</si>
  <si>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</si>
  <si>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Погрузка при автомобильных перевозках металлических конструкций массой до 1 т</t>
  </si>
  <si>
    <t>126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</si>
  <si>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</si>
  <si>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</si>
  <si>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</si>
  <si>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</si>
  <si>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128</t>
  </si>
  <si>
    <t>Разборка монолитных железобетонных конструкций гидромолотом на базе экскаватора/применит. фундамента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</si>
  <si>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</si>
  <si>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</si>
  <si>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</si>
  <si>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130</t>
  </si>
  <si>
    <t>Погрузка при автомобильных перевозках мусора строительного с погрузкой экскаваторами емкостью ковша до 0,5 м3</t>
  </si>
  <si>
    <t>131</t>
  </si>
  <si>
    <t>Погрузка при автомобильных перевозках мусора строительного с погрузкой вручную</t>
  </si>
  <si>
    <t>132</t>
  </si>
  <si>
    <t>Земляные работы</t>
  </si>
  <si>
    <t>133</t>
  </si>
  <si>
    <t>Разработка грунта с погрузкой на автомобили-самосвалы экскаваторами с ковшом вместимостью: 0,65 (0,5-1) м3, группа грунтов 2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</si>
  <si>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</si>
  <si>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</si>
  <si>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t>Разработка и обратная засыпка грунта вручную при подводке, смене или усилении фундаментов, грунты: 1-2 группы, без крепления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</si>
  <si>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</si>
  <si>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</si>
  <si>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</si>
  <si>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</si>
  <si>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t>Погрузо-разгрузочные работы при автомобильных перевозках: Погрузка грунта растительного слоя (земля, перегной)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</si>
  <si>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</si>
  <si>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</si>
  <si>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</si>
  <si>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t>Засыпка траншей и котлованов с перемещением грунта до 5 м бульдозерами мощностью: 59 кВт (80 л.с.), группа грунтов 2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</si>
  <si>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</si>
  <si>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</si>
  <si>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t>Уплотнение грунта прицепными катками на пневмоколесном ходу 25 т на первый проход по одному следу при толщине слоя: 30 см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</si>
  <si>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</si>
  <si>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</si>
  <si>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t>На каждый последующий проход по одному следу добавлять: к расценке 01-02-001-02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</si>
  <si>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</si>
  <si>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</si>
  <si>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</si>
  <si>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</si>
  <si>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</si>
  <si>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</si>
  <si>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</si>
  <si>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</si>
  <si>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</si>
  <si>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</si>
  <si>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Верхнее строение пути</t>
  </si>
  <si>
    <t>Князева В.И.</t>
  </si>
  <si>
    <t>НДС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</si>
  <si>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</si>
  <si>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t>Приложение № 1 
к Инструкции, утв. приказом ГД ТМХ 
№ _____ от ___ . ___ . ___ 23 г.</t>
  </si>
  <si>
    <t>Ведомость объемов работ</t>
  </si>
  <si>
    <t xml:space="preserve"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</t>
  </si>
  <si>
    <t>Пути железнодорожные</t>
  </si>
  <si>
    <t>Наменование вида работ</t>
  </si>
  <si>
    <t>Ед.изм.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</si>
  <si>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</si>
  <si>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</si>
  <si>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 xml:space="preserve">раннее запроцентованный  </t>
  </si>
  <si>
    <t xml:space="preserve">Дополнительный </t>
  </si>
  <si>
    <t>поз. по смете</t>
  </si>
  <si>
    <t>Фактически выполненный</t>
  </si>
  <si>
    <t>131-23-ПЖ-09
131-23-ПЖ-10
131-23-ПЖ-12
131-23-ПЖ-33
131-23-ПЖ-35
131-23-ПЖ-49
131-23-ПЖ-55
131-23-ПЖ-64
131-23-ПЖ-68
131-23-ПЖ-74
131-23-ПЖ-101
131-23-ПЖ-106</t>
  </si>
  <si>
    <t>под СП40 1/9: 95%: V= 93,25*0,95 = 88,59 м3
под жд путь №1: 95%: V= 436,46*0,95 = 414,64 м3
под СП42 1/9: 95%: V= 180,68*0,95 = 171,65 м3
под СП46 1/9: 95%: V= 60,325*0,95 = 57,3 м3
под СП48 1/9: 95%: V= 89,47*0,95 = 85,0 м3
под ж/д №30 и уч. пути №17 (между СП№46 и СП№48) 95%: V= 608,33*0,95 = 577,91 м3
под ж/д пути №31 (на уч.СП№41 1/9 и ПК4+92,98) 95%: V= 3156,21*0,95 = 2998,4 м3
под ж/д путь №31 на участке ПК4,92,9 до ПК5+42,8 95%: V= 264,66*0,95 = 251,43 м3
под ж/д путь №31 на уч. ПК5+42,8 до ПК5+83 95%: V= 220,32*0,95 = 209,3м3
СП50 1/9, ж/п пути 32, 34, 36 и уч. пути 17 (ПК1+83,1-ПК1+91,6): 95%: V= 2279,66*0,95 = 2165,68 м3
под туп. упоры №1, №2, №3 (т.1-т.4; т.5-т.8, т.9-т.12) 95%: V= 16*0,55*3*0,95 = 25,08м3
под жд путь 31 ПК5+83 до цеха 417 95%: V= 1402,54*0,95 = 1332,41м3</t>
  </si>
  <si>
    <t xml:space="preserve">остаток </t>
  </si>
  <si>
    <t xml:space="preserve">Объем работ </t>
  </si>
  <si>
    <t xml:space="preserve"> по смете                       (02-01-01)</t>
  </si>
  <si>
    <t>под СП40 1/9: 5%: V= 93,25*0,05 =4,66 м3 
под жд путь №1: 5%: V= 436,46*0,05 = 21,82 м3
под СП42 1/9: 5%: V= 180,68*0,05 = 9,03 м3
под СП46 1/9: 5%: V= 60,325*0,05 =3,02 м3 
под СП46 1/9: 5%: V= 89,47*0,05 = 4,47 м3
под ж/д №30 и уч. пути №17 (между СП№46 и СП№48) 5%: V= 608,33*0,05 = 30,42 м3
под ж/д пути №31 (на уч.СП№41 1/9 и ПК4+92,98) 5%: V= 3156,21*0,05 = 157,81 м3
под ж/д путь №31 на участке ПК4,92,9 до ПК5+42,8 5%: V= 264,66*0,05 = 13,23 м3
под ж/д путь №31 на участке ПК5+42,8 до ПК5+83 5%: V= 220,32*0,05 = 11,02м3
СП50 1/9, ж/п пути 32, 34, 36 и уч. пути 17 (ПК1+83,1-ПК1+91,6): 5%: V= 2279,66*0,05 = 113,98 м3
под. туп. упоры №1, №2, №3 (т.1-т.4; т.5-т.8, т.9-т.12) 5%: V= 16*0,55*3*0,05 = 1,32м3
под жд путь 31 ПК5+83 до цеха 417 5%: V= 1402,54*0,05 = 70,13м3</t>
  </si>
  <si>
    <t>4.1</t>
  </si>
  <si>
    <t>аоср №131-23-ПЖ-09</t>
  </si>
  <si>
    <t>СКРЫТЬ</t>
  </si>
  <si>
    <t>выполненный и заактированный</t>
  </si>
  <si>
    <t>в основной смете</t>
  </si>
  <si>
    <t>в дополнительной смете</t>
  </si>
  <si>
    <t>4.2</t>
  </si>
  <si>
    <t>4.3</t>
  </si>
  <si>
    <t>4.4</t>
  </si>
  <si>
    <r>
      <t>Разработка грунта с погрузкой на автомобили-самосвалы экскаваторами с ковшом вместимостью: 0,5 (0,5-0,63) м3, группа грунтов 1</t>
    </r>
    <r>
      <rPr>
        <sz val="10"/>
        <color rgb="FFFF0000"/>
        <rFont val="Arial"/>
        <family val="2"/>
        <charset val="204"/>
      </rPr>
      <t xml:space="preserve">/ Разработка грунта с погрузкой мех способом экскаваторами с ковшом 0,5 м3, гр грунтов 2 </t>
    </r>
  </si>
  <si>
    <r>
      <t>Разработка грунта вручную в траншеях глубиной до 2 м без креплений с откосами, группа грунтов: 1</t>
    </r>
    <r>
      <rPr>
        <sz val="10"/>
        <color rgb="FFFF0000"/>
        <rFont val="Arial"/>
        <family val="2"/>
        <charset val="204"/>
      </rPr>
      <t>/Разработка грунта вручную в траншеях</t>
    </r>
  </si>
  <si>
    <t>Разработка грунта вручную в траншеях</t>
  </si>
  <si>
    <t xml:space="preserve">Разработка грунта с погрузкой мех способом экскаваторами с ковшом 0,5 м3, гр грунтов 2 </t>
  </si>
  <si>
    <t xml:space="preserve"> м3</t>
  </si>
  <si>
    <t xml:space="preserve"> м2</t>
  </si>
  <si>
    <t>м2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</si>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</sst>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1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0"/>
      <color rgb="FFFF0000"/>
      <name val="Arial Cyr"/>
      <charset val="204"/>
    </font>
    <font>
      <sz val="10"/>
      <color rgb="FFFF0000"/>
      <name val="Arial"/>
      <family val="2"/>
      <charset val="204"/>
    </font>
    <font>
      <i/>
      <sz val="10"/>
      <name val="Arial Cyr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3" xfId="0" applyFont="1" applyBorder="1"/>
    <xf numFmtId="0" fontId="2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3" xfId="0" quotePrefix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49" fontId="1" fillId="0" borderId="3" xfId="0" quotePrefix="1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justify"/>
    </xf>
    <xf numFmtId="0" fontId="0" fillId="0" borderId="3" xfId="0" applyFont="1" applyBorder="1" applyAlignment="1">
      <alignment horizontal="center" wrapText="1"/>
    </xf>
    <xf numFmtId="2" fontId="0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2" borderId="0" xfId="0" applyFill="1"/>
    <xf numFmtId="0" fontId="0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wrapText="1"/>
    </xf>
    <xf numFmtId="0" fontId="0" fillId="2" borderId="3" xfId="0" applyFont="1" applyFill="1" applyBorder="1"/>
    <xf numFmtId="0" fontId="14" fillId="0" borderId="0" xfId="0" applyFont="1"/>
    <xf numFmtId="0" fontId="14" fillId="0" borderId="3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wrapText="1"/>
    </xf>
    <xf numFmtId="0" fontId="14" fillId="0" borderId="3" xfId="0" applyFont="1" applyBorder="1"/>
    <xf numFmtId="0" fontId="0" fillId="0" borderId="0" xfId="0" applyFill="1"/>
    <xf numFmtId="0" fontId="0" fillId="0" borderId="3" xfId="0" applyFont="1" applyFill="1" applyBorder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wrapText="1"/>
    </xf>
    <xf numFmtId="0" fontId="0" fillId="0" borderId="3" xfId="0" applyFont="1" applyFill="1" applyBorder="1"/>
    <xf numFmtId="49" fontId="0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6" fillId="0" borderId="3" xfId="0" applyFont="1" applyBorder="1" applyAlignment="1">
      <alignment vertical="top"/>
    </xf>
    <xf numFmtId="0" fontId="16" fillId="0" borderId="3" xfId="0" applyFont="1" applyBorder="1" applyAlignment="1"/>
    <xf numFmtId="49" fontId="1" fillId="2" borderId="3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/>
    <xf numFmtId="49" fontId="1" fillId="2" borderId="3" xfId="0" quotePrefix="1" applyNumberFormat="1" applyFont="1" applyFill="1" applyBorder="1" applyAlignment="1">
      <alignment horizontal="center" vertical="center"/>
    </xf>
    <xf numFmtId="49" fontId="1" fillId="2" borderId="3" xfId="0" quotePrefix="1" applyNumberFormat="1" applyFont="1" applyFill="1" applyBorder="1" applyAlignment="1">
      <alignment horizontal="center" vertical="top"/>
    </xf>
    <xf numFmtId="0" fontId="15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1" fillId="0" borderId="3" xfId="0" applyFont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/>
    <xf numFmtId="0" fontId="15" fillId="0" borderId="0" xfId="0" applyFont="1"/>
    <xf numFmtId="0" fontId="15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top"/>
    </xf>
    <xf numFmtId="0" fontId="17" fillId="0" borderId="3" xfId="0" applyFont="1" applyBorder="1"/>
    <xf numFmtId="3" fontId="18" fillId="0" borderId="3" xfId="0" applyNumberFormat="1" applyFont="1" applyBorder="1" applyAlignment="1">
      <alignment horizontal="right" vertical="top"/>
    </xf>
    <xf numFmtId="0" fontId="1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R178"/>
  <sheetViews>
    <sheetView showGridLines="0" tabSelected="1" topLeftCell="A13" zoomScaleNormal="100" zoomScaleSheetLayoutView="100" workbookViewId="0">
      <pane ySplit="5" topLeftCell="A174" activePane="bottomLeft" state="frozen"/>
      <selection activeCell="A13" sqref="A13"/>
      <selection pane="bottomLeft" activeCell="U17" sqref="U17"/>
    </sheetView>
  </sheetViews>
  <sheetFormatPr defaultColWidth="9.140625" defaultRowHeight="12.75" outlineLevelRow="1" x14ac:dyDescent="0.2"/>
  <cols>
    <col min="1" max="1" width="4.7109375" style="28" customWidth="1"/>
    <col min="2" max="2" width="4.7109375" style="3" customWidth="1"/>
    <col min="3" max="3" width="30.7109375" style="2" customWidth="1"/>
    <col min="4" max="4" width="10.7109375" style="38" customWidth="1"/>
    <col min="5" max="5" width="8.42578125" style="8" customWidth="1"/>
    <col min="6" max="6" width="9.28515625" style="8" customWidth="1"/>
    <col min="7" max="7" width="9.140625" style="8" customWidth="1"/>
    <col min="8" max="8" width="11.5703125" style="42" customWidth="1"/>
    <col min="9" max="9" width="9.140625" style="42" customWidth="1"/>
    <col min="10" max="11" width="9.28515625" style="41" bestFit="1" customWidth="1"/>
    <col min="12" max="12" width="9.140625" style="41"/>
    <col min="13" max="13" width="9.5703125" style="41" bestFit="1" customWidth="1"/>
    <col min="14" max="14" width="12" style="41" customWidth="1"/>
    <col min="15" max="15" width="9.140625" style="166"/>
    <col min="16" max="16" width="9.5703125" style="41" bestFit="1" customWidth="1"/>
    <col min="17" max="17" width="9.140625" style="166"/>
    <col min="18" max="18" width="9.28515625" style="41" bestFit="1" customWidth="1"/>
    <col min="19" max="16384" width="9.140625" style="41"/>
  </cols>
  <sheetData>
    <row r="1" spans="1:18" s="15" customFormat="1" x14ac:dyDescent="0.2">
      <c r="A1" s="16"/>
      <c r="B1" s="3"/>
      <c r="C1" s="2"/>
      <c r="D1" s="17"/>
      <c r="E1" s="2"/>
      <c r="F1" s="14"/>
      <c r="G1" s="14"/>
      <c r="I1" s="5"/>
      <c r="J1" s="8"/>
      <c r="K1" s="8"/>
      <c r="L1" s="8"/>
      <c r="M1" s="18"/>
      <c r="N1" s="18"/>
      <c r="O1" s="158"/>
      <c r="Q1" s="158"/>
    </row>
    <row r="2" spans="1:18" s="15" customFormat="1" x14ac:dyDescent="0.2">
      <c r="A2" s="16"/>
      <c r="B2" s="3"/>
      <c r="C2" s="2"/>
      <c r="D2" s="17"/>
      <c r="E2" s="2"/>
      <c r="H2" s="6" t="s">
        <v>0</v>
      </c>
      <c r="I2" s="5"/>
      <c r="J2" s="8"/>
      <c r="K2" s="8"/>
      <c r="L2" s="8"/>
      <c r="M2" s="18"/>
      <c r="N2" s="18"/>
      <c r="O2" s="158"/>
      <c r="Q2" s="158"/>
    </row>
    <row r="3" spans="1:18" s="15" customFormat="1" x14ac:dyDescent="0.2">
      <c r="A3" s="16"/>
      <c r="B3" s="3"/>
      <c r="C3" s="2"/>
      <c r="D3" s="17"/>
      <c r="E3" s="2"/>
      <c r="H3" s="1" t="s">
        <v>26</v>
      </c>
      <c r="I3" s="5"/>
      <c r="J3" s="8"/>
      <c r="K3" s="8"/>
      <c r="L3" s="8"/>
      <c r="M3" s="18"/>
      <c r="N3" s="18"/>
      <c r="O3" s="158"/>
      <c r="Q3" s="158"/>
    </row>
    <row r="4" spans="1:18" s="15" customFormat="1" x14ac:dyDescent="0.2">
      <c r="A4" s="16"/>
      <c r="B4" s="3"/>
      <c r="C4" s="2"/>
      <c r="D4" s="17"/>
      <c r="E4" s="2"/>
      <c r="F4" s="14"/>
      <c r="G4" s="14"/>
      <c r="H4" s="19"/>
      <c r="I4" s="5"/>
      <c r="J4" s="8"/>
      <c r="K4" s="8"/>
      <c r="L4" s="8"/>
      <c r="M4" s="18"/>
      <c r="N4" s="18"/>
      <c r="O4" s="158"/>
      <c r="Q4" s="158"/>
    </row>
    <row r="5" spans="1:18" s="15" customFormat="1" outlineLevel="1" x14ac:dyDescent="0.2">
      <c r="A5" s="16"/>
      <c r="B5" s="3"/>
      <c r="C5" s="2"/>
      <c r="D5" s="5" t="s">
        <v>12</v>
      </c>
      <c r="E5" s="20" t="s">
        <v>398</v>
      </c>
      <c r="F5" s="21"/>
      <c r="G5" s="8"/>
      <c r="H5" s="8"/>
      <c r="I5" s="1"/>
      <c r="J5" s="8"/>
      <c r="K5" s="8"/>
      <c r="L5" s="22"/>
      <c r="M5" s="22"/>
      <c r="N5" s="18"/>
      <c r="O5" s="158"/>
      <c r="Q5" s="158"/>
    </row>
    <row r="6" spans="1:18" s="15" customFormat="1" outlineLevel="1" x14ac:dyDescent="0.2">
      <c r="A6" s="16"/>
      <c r="B6" s="3"/>
      <c r="C6" s="2"/>
      <c r="D6" s="17"/>
      <c r="E6" s="7"/>
      <c r="F6" s="23"/>
      <c r="G6" s="12"/>
      <c r="H6" s="12"/>
      <c r="I6" s="24" t="s">
        <v>13</v>
      </c>
      <c r="J6" s="24"/>
      <c r="K6" s="12"/>
      <c r="L6" s="9"/>
      <c r="M6" s="8"/>
      <c r="N6" s="18"/>
      <c r="O6" s="158"/>
      <c r="Q6" s="158"/>
    </row>
    <row r="7" spans="1:18" s="27" customFormat="1" ht="12.75" customHeight="1" x14ac:dyDescent="0.2">
      <c r="A7" s="25"/>
      <c r="B7" s="3"/>
      <c r="C7" s="10"/>
      <c r="D7" s="26"/>
      <c r="E7" s="10"/>
      <c r="G7" s="10"/>
      <c r="H7" s="10"/>
      <c r="I7" s="5"/>
      <c r="J7" s="8"/>
      <c r="K7" s="8"/>
      <c r="L7" s="8"/>
      <c r="M7" s="18"/>
      <c r="N7" s="18"/>
      <c r="O7" s="159"/>
      <c r="Q7" s="159"/>
    </row>
    <row r="8" spans="1:18" s="4" customFormat="1" x14ac:dyDescent="0.2">
      <c r="A8" s="28"/>
      <c r="B8" s="29"/>
      <c r="C8" s="2"/>
      <c r="D8" s="29"/>
      <c r="E8" s="30" t="s">
        <v>1</v>
      </c>
      <c r="F8" s="8"/>
      <c r="G8" s="8"/>
      <c r="H8" s="10"/>
      <c r="I8" s="8"/>
      <c r="J8" s="8"/>
      <c r="K8" s="8"/>
      <c r="L8" s="8"/>
      <c r="M8" s="9"/>
      <c r="N8" s="9"/>
      <c r="O8" s="160"/>
      <c r="Q8" s="160"/>
    </row>
    <row r="9" spans="1:18" s="30" customFormat="1" x14ac:dyDescent="0.2">
      <c r="A9" s="19"/>
      <c r="B9" s="31"/>
      <c r="C9" s="18"/>
      <c r="D9" s="31"/>
      <c r="E9" s="2" t="s">
        <v>2</v>
      </c>
      <c r="F9" s="32"/>
      <c r="G9" s="149">
        <v>165962.42000000001</v>
      </c>
      <c r="H9" s="149"/>
      <c r="I9" s="149"/>
      <c r="J9" s="2" t="s">
        <v>397</v>
      </c>
      <c r="K9" s="4"/>
      <c r="L9" s="4"/>
      <c r="M9" s="4"/>
      <c r="N9" s="4"/>
      <c r="O9" s="161"/>
      <c r="Q9" s="161"/>
    </row>
    <row r="10" spans="1:18" s="30" customFormat="1" ht="25.5" customHeight="1" x14ac:dyDescent="0.2">
      <c r="A10" s="15"/>
      <c r="B10" s="31"/>
      <c r="C10" s="2"/>
      <c r="D10" s="31"/>
      <c r="E10" s="21" t="s">
        <v>7</v>
      </c>
      <c r="F10" s="33"/>
      <c r="G10" s="33"/>
      <c r="H10" s="33"/>
      <c r="I10" s="33" t="s">
        <v>399</v>
      </c>
      <c r="J10" s="33"/>
      <c r="K10" s="15"/>
      <c r="L10" s="15"/>
      <c r="M10" s="15"/>
      <c r="N10" s="15"/>
      <c r="O10" s="161"/>
      <c r="Q10" s="161"/>
    </row>
    <row r="11" spans="1:18" s="30" customFormat="1" x14ac:dyDescent="0.2">
      <c r="A11" s="15"/>
      <c r="B11" s="31"/>
      <c r="C11" s="2"/>
      <c r="D11" s="31"/>
      <c r="F11" s="150" t="s">
        <v>9</v>
      </c>
      <c r="G11" s="150"/>
      <c r="H11" s="1" t="s">
        <v>10</v>
      </c>
      <c r="I11" s="11" t="s">
        <v>11</v>
      </c>
      <c r="J11" s="11"/>
      <c r="K11" s="27"/>
      <c r="L11" s="27"/>
      <c r="M11" s="27"/>
      <c r="N11" s="27"/>
      <c r="O11" s="161"/>
      <c r="Q11" s="161"/>
    </row>
    <row r="12" spans="1:18" s="30" customFormat="1" x14ac:dyDescent="0.2">
      <c r="A12" s="15"/>
      <c r="B12" s="31"/>
      <c r="C12" s="2"/>
      <c r="D12" s="31"/>
      <c r="E12" s="2" t="s">
        <v>8</v>
      </c>
      <c r="F12" s="20"/>
      <c r="G12" s="20"/>
      <c r="H12" s="20"/>
      <c r="I12" s="20"/>
      <c r="J12" s="34"/>
      <c r="K12" s="4"/>
      <c r="L12" s="4"/>
      <c r="M12" s="4"/>
      <c r="N12" s="4"/>
      <c r="O12" s="161"/>
      <c r="Q12" s="161"/>
    </row>
    <row r="13" spans="1:18" s="30" customFormat="1" x14ac:dyDescent="0.2">
      <c r="A13" s="15"/>
      <c r="B13" s="3"/>
      <c r="C13" s="2"/>
      <c r="D13" s="35"/>
      <c r="E13" s="8"/>
      <c r="F13" s="150" t="s">
        <v>9</v>
      </c>
      <c r="G13" s="150"/>
      <c r="H13" s="1" t="s">
        <v>10</v>
      </c>
      <c r="I13" s="11" t="s">
        <v>11</v>
      </c>
      <c r="J13" s="11"/>
      <c r="O13" s="161"/>
      <c r="Q13" s="161"/>
    </row>
    <row r="14" spans="1:18" s="30" customFormat="1" x14ac:dyDescent="0.2">
      <c r="A14" s="15"/>
      <c r="B14" s="3"/>
      <c r="C14" s="2"/>
      <c r="D14" s="35"/>
      <c r="E14" s="8"/>
      <c r="F14" s="13"/>
      <c r="G14" s="13"/>
      <c r="H14" s="1"/>
      <c r="I14" s="13"/>
      <c r="J14" s="13"/>
      <c r="O14" s="161"/>
      <c r="Q14" s="161"/>
    </row>
    <row r="15" spans="1:18" s="40" customFormat="1" ht="27.75" customHeight="1" x14ac:dyDescent="0.2">
      <c r="A15" s="130" t="s">
        <v>3</v>
      </c>
      <c r="B15" s="135"/>
      <c r="C15" s="143" t="s">
        <v>4</v>
      </c>
      <c r="D15" s="146" t="s">
        <v>5</v>
      </c>
      <c r="E15" s="143" t="s">
        <v>14</v>
      </c>
      <c r="F15" s="140" t="s">
        <v>6</v>
      </c>
      <c r="G15" s="140" t="s">
        <v>15</v>
      </c>
      <c r="H15" s="143" t="s">
        <v>16</v>
      </c>
      <c r="I15" s="130" t="s">
        <v>24</v>
      </c>
      <c r="J15" s="131"/>
      <c r="K15" s="131"/>
      <c r="L15" s="131"/>
      <c r="M15" s="131"/>
      <c r="N15" s="131"/>
      <c r="O15" s="131"/>
      <c r="P15" s="132"/>
      <c r="Q15" s="127" t="s">
        <v>25</v>
      </c>
      <c r="R15" s="129"/>
    </row>
    <row r="16" spans="1:18" s="40" customFormat="1" ht="21.75" customHeight="1" x14ac:dyDescent="0.2">
      <c r="A16" s="136" t="s">
        <v>17</v>
      </c>
      <c r="B16" s="138" t="s">
        <v>18</v>
      </c>
      <c r="C16" s="144"/>
      <c r="D16" s="147"/>
      <c r="E16" s="144"/>
      <c r="F16" s="141"/>
      <c r="G16" s="141"/>
      <c r="H16" s="144"/>
      <c r="I16" s="127" t="s">
        <v>22</v>
      </c>
      <c r="J16" s="128"/>
      <c r="K16" s="129"/>
      <c r="L16" s="127" t="s">
        <v>401</v>
      </c>
      <c r="M16" s="128"/>
      <c r="N16" s="129"/>
      <c r="O16" s="127" t="s">
        <v>436</v>
      </c>
      <c r="P16" s="129"/>
      <c r="Q16" s="133"/>
      <c r="R16" s="134"/>
    </row>
    <row r="17" spans="1:18" s="40" customFormat="1" ht="120" customHeight="1" x14ac:dyDescent="0.2">
      <c r="A17" s="137"/>
      <c r="B17" s="139"/>
      <c r="C17" s="145"/>
      <c r="D17" s="148"/>
      <c r="E17" s="145"/>
      <c r="F17" s="142"/>
      <c r="G17" s="142"/>
      <c r="H17" s="145"/>
      <c r="I17" s="44" t="s">
        <v>19</v>
      </c>
      <c r="J17" s="44" t="s">
        <v>20</v>
      </c>
      <c r="K17" s="44" t="s">
        <v>21</v>
      </c>
      <c r="L17" s="44" t="s">
        <v>19</v>
      </c>
      <c r="M17" s="44" t="s">
        <v>20</v>
      </c>
      <c r="N17" s="44" t="s">
        <v>21</v>
      </c>
      <c r="O17" s="162" t="s">
        <v>19</v>
      </c>
      <c r="P17" s="44" t="s">
        <v>20</v>
      </c>
      <c r="Q17" s="162" t="s">
        <v>19</v>
      </c>
      <c r="R17" s="44" t="s">
        <v>20</v>
      </c>
    </row>
    <row r="18" spans="1:18" s="39" customFormat="1" x14ac:dyDescent="0.2">
      <c r="A18" s="36">
        <v>1</v>
      </c>
      <c r="B18" s="37">
        <v>2</v>
      </c>
      <c r="C18" s="36">
        <v>3</v>
      </c>
      <c r="D18" s="37">
        <v>4</v>
      </c>
      <c r="E18" s="36">
        <v>5</v>
      </c>
      <c r="F18" s="36">
        <v>6</v>
      </c>
      <c r="G18" s="36">
        <v>7</v>
      </c>
      <c r="H18" s="43">
        <v>8</v>
      </c>
      <c r="I18" s="44">
        <v>9</v>
      </c>
      <c r="J18" s="44">
        <v>10</v>
      </c>
      <c r="K18" s="44">
        <v>11</v>
      </c>
      <c r="L18" s="44">
        <v>12</v>
      </c>
      <c r="M18" s="44">
        <v>13</v>
      </c>
      <c r="N18" s="44">
        <v>14</v>
      </c>
      <c r="O18" s="162">
        <v>15</v>
      </c>
      <c r="P18" s="44">
        <v>16</v>
      </c>
      <c r="Q18" s="162">
        <v>17</v>
      </c>
      <c r="R18" s="44">
        <v>18</v>
      </c>
    </row>
    <row r="19" spans="1:18" ht="22.5" customHeight="1" x14ac:dyDescent="0.2">
      <c r="A19" s="125" t="s">
        <v>27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</row>
    <row r="20" spans="1:18" ht="63.75" x14ac:dyDescent="0.2">
      <c r="A20" s="45">
        <v>1</v>
      </c>
      <c r="B20" s="46" t="s">
        <v>28</v>
      </c>
      <c r="C20" s="47" t="s">
        <v>29</v>
      </c>
      <c r="D20" s="48" t="s">
        <v>30</v>
      </c>
      <c r="E20" s="49" t="s">
        <v>31</v>
      </c>
      <c r="F20" s="50">
        <v>3004.77</v>
      </c>
      <c r="G20" s="50">
        <v>7.4210000000000003</v>
      </c>
      <c r="H20" s="51">
        <v>38362.58</v>
      </c>
      <c r="I20" s="52">
        <v>4.37</v>
      </c>
      <c r="J20" s="52">
        <v>22590.55</v>
      </c>
      <c r="K20" s="52">
        <v>22590.55</v>
      </c>
      <c r="L20" s="52">
        <v>3.0510000000000002</v>
      </c>
      <c r="M20" s="52">
        <v>15772.02</v>
      </c>
      <c r="N20" s="52">
        <v>38362.57</v>
      </c>
      <c r="O20" s="163">
        <v>7.4210000000000003</v>
      </c>
      <c r="P20" s="52">
        <v>38362.57</v>
      </c>
      <c r="Q20" s="164"/>
      <c r="R20" s="52">
        <v>0.01</v>
      </c>
    </row>
    <row r="21" spans="1:18" ht="51" x14ac:dyDescent="0.2">
      <c r="A21" s="45">
        <v>2</v>
      </c>
      <c r="B21" s="46" t="s">
        <v>32</v>
      </c>
      <c r="C21" s="47" t="s">
        <v>33</v>
      </c>
      <c r="D21" s="48" t="s">
        <v>34</v>
      </c>
      <c r="E21" s="49" t="s">
        <v>35</v>
      </c>
      <c r="F21" s="50">
        <v>920.4</v>
      </c>
      <c r="G21" s="50">
        <v>5.3440000000000003</v>
      </c>
      <c r="H21" s="51">
        <v>7805.85</v>
      </c>
      <c r="I21" s="52">
        <v>2.27</v>
      </c>
      <c r="J21" s="52">
        <v>3315.73</v>
      </c>
      <c r="K21" s="52">
        <v>3315.73</v>
      </c>
      <c r="L21" s="52">
        <v>2.14</v>
      </c>
      <c r="M21" s="52">
        <v>3125.84</v>
      </c>
      <c r="N21" s="52">
        <v>6441.57</v>
      </c>
      <c r="O21" s="163">
        <v>4.41</v>
      </c>
      <c r="P21" s="52">
        <v>6441.57</v>
      </c>
      <c r="Q21" s="163">
        <v>0.93400000000000005</v>
      </c>
      <c r="R21" s="52">
        <v>1364.28</v>
      </c>
    </row>
    <row r="22" spans="1:18" ht="63.75" x14ac:dyDescent="0.2">
      <c r="A22" s="45">
        <v>3</v>
      </c>
      <c r="B22" s="46" t="s">
        <v>36</v>
      </c>
      <c r="C22" s="47" t="s">
        <v>37</v>
      </c>
      <c r="D22" s="48" t="s">
        <v>38</v>
      </c>
      <c r="E22" s="49" t="s">
        <v>35</v>
      </c>
      <c r="F22" s="50">
        <v>401.7</v>
      </c>
      <c r="G22" s="50">
        <v>5.3440000000000003</v>
      </c>
      <c r="H22" s="51">
        <v>2838.99</v>
      </c>
      <c r="I22" s="52">
        <v>2.27</v>
      </c>
      <c r="J22" s="52">
        <v>1205.93</v>
      </c>
      <c r="K22" s="52">
        <v>1205.93</v>
      </c>
      <c r="L22" s="52">
        <v>2.14</v>
      </c>
      <c r="M22" s="52">
        <v>1136.8699999999999</v>
      </c>
      <c r="N22" s="52">
        <v>2342.8000000000002</v>
      </c>
      <c r="O22" s="163">
        <v>4.41</v>
      </c>
      <c r="P22" s="52">
        <v>2342.8000000000002</v>
      </c>
      <c r="Q22" s="163">
        <v>0.93400000000000005</v>
      </c>
      <c r="R22" s="52">
        <v>496.19</v>
      </c>
    </row>
    <row r="23" spans="1:18" ht="76.5" x14ac:dyDescent="0.2">
      <c r="A23" s="45">
        <v>4</v>
      </c>
      <c r="B23" s="46" t="s">
        <v>39</v>
      </c>
      <c r="C23" s="47" t="s">
        <v>40</v>
      </c>
      <c r="D23" s="48" t="s">
        <v>41</v>
      </c>
      <c r="E23" s="49" t="s">
        <v>42</v>
      </c>
      <c r="F23" s="50">
        <v>2.91</v>
      </c>
      <c r="G23" s="50">
        <v>313.85399999999998</v>
      </c>
      <c r="H23" s="51">
        <v>913.32</v>
      </c>
      <c r="I23" s="52">
        <v>156.93</v>
      </c>
      <c r="J23" s="52">
        <v>456.67</v>
      </c>
      <c r="K23" s="52">
        <v>456.67</v>
      </c>
      <c r="L23" s="52">
        <v>156.92400000000001</v>
      </c>
      <c r="M23" s="52">
        <v>456.65</v>
      </c>
      <c r="N23" s="52">
        <v>913.32</v>
      </c>
      <c r="O23" s="163">
        <v>313.85399999999998</v>
      </c>
      <c r="P23" s="52">
        <v>913.32</v>
      </c>
      <c r="Q23" s="164"/>
      <c r="R23" s="53"/>
    </row>
    <row r="24" spans="1:18" ht="89.25" x14ac:dyDescent="0.2">
      <c r="A24" s="45">
        <v>5</v>
      </c>
      <c r="B24" s="46" t="s">
        <v>43</v>
      </c>
      <c r="C24" s="47" t="s">
        <v>44</v>
      </c>
      <c r="D24" s="48" t="s">
        <v>45</v>
      </c>
      <c r="E24" s="49" t="s">
        <v>46</v>
      </c>
      <c r="F24" s="50">
        <v>162.38</v>
      </c>
      <c r="G24" s="54">
        <v>7782.36</v>
      </c>
      <c r="H24" s="51">
        <v>1263699.6200000001</v>
      </c>
      <c r="I24" s="52">
        <v>4597</v>
      </c>
      <c r="J24" s="52">
        <v>746460.86</v>
      </c>
      <c r="K24" s="52">
        <v>746460.86</v>
      </c>
      <c r="L24" s="52">
        <v>3185.36</v>
      </c>
      <c r="M24" s="52">
        <v>517238.76</v>
      </c>
      <c r="N24" s="52">
        <v>1263699.6200000001</v>
      </c>
      <c r="O24" s="163">
        <v>7782.36</v>
      </c>
      <c r="P24" s="52">
        <v>1263699.6200000001</v>
      </c>
      <c r="Q24" s="164"/>
      <c r="R24" s="52"/>
    </row>
    <row r="25" spans="1:18" ht="38.25" x14ac:dyDescent="0.2">
      <c r="A25" s="45">
        <v>6</v>
      </c>
      <c r="B25" s="46" t="s">
        <v>47</v>
      </c>
      <c r="C25" s="47" t="s">
        <v>48</v>
      </c>
      <c r="D25" s="48" t="s">
        <v>49</v>
      </c>
      <c r="E25" s="49" t="s">
        <v>50</v>
      </c>
      <c r="F25" s="50">
        <v>18.190000000000001</v>
      </c>
      <c r="G25" s="50">
        <v>7.2786</v>
      </c>
      <c r="H25" s="51">
        <v>190.32</v>
      </c>
      <c r="I25" s="52">
        <v>3.64</v>
      </c>
      <c r="J25" s="52">
        <v>95.18</v>
      </c>
      <c r="K25" s="52">
        <v>95.18</v>
      </c>
      <c r="L25" s="52">
        <v>3.6385999999999998</v>
      </c>
      <c r="M25" s="52">
        <v>95.14</v>
      </c>
      <c r="N25" s="52">
        <v>190.32</v>
      </c>
      <c r="O25" s="163">
        <v>7.2786</v>
      </c>
      <c r="P25" s="52">
        <v>190.32</v>
      </c>
      <c r="Q25" s="164"/>
      <c r="R25" s="53"/>
    </row>
    <row r="26" spans="1:18" ht="38.25" x14ac:dyDescent="0.2">
      <c r="A26" s="45">
        <v>7</v>
      </c>
      <c r="B26" s="46" t="s">
        <v>51</v>
      </c>
      <c r="C26" s="47" t="s">
        <v>52</v>
      </c>
      <c r="D26" s="48" t="s">
        <v>53</v>
      </c>
      <c r="E26" s="49" t="s">
        <v>50</v>
      </c>
      <c r="F26" s="50">
        <v>737.85</v>
      </c>
      <c r="G26" s="50">
        <v>1.819642</v>
      </c>
      <c r="H26" s="51">
        <v>1775.62</v>
      </c>
      <c r="I26" s="52">
        <v>0.91</v>
      </c>
      <c r="J26" s="52">
        <v>887.98</v>
      </c>
      <c r="K26" s="52">
        <v>887.98</v>
      </c>
      <c r="L26" s="52">
        <v>0.90964199999999995</v>
      </c>
      <c r="M26" s="52">
        <v>887.63</v>
      </c>
      <c r="N26" s="52">
        <v>1775.61</v>
      </c>
      <c r="O26" s="163">
        <v>1.819642</v>
      </c>
      <c r="P26" s="52">
        <v>1775.61</v>
      </c>
      <c r="Q26" s="164"/>
      <c r="R26" s="52">
        <v>0.01</v>
      </c>
    </row>
    <row r="27" spans="1:18" ht="38.25" x14ac:dyDescent="0.2">
      <c r="A27" s="45">
        <v>8</v>
      </c>
      <c r="B27" s="46" t="s">
        <v>54</v>
      </c>
      <c r="C27" s="47" t="s">
        <v>55</v>
      </c>
      <c r="D27" s="48" t="s">
        <v>56</v>
      </c>
      <c r="E27" s="49" t="s">
        <v>50</v>
      </c>
      <c r="F27" s="50">
        <v>1344.12</v>
      </c>
      <c r="G27" s="50">
        <v>3.7080000000000002</v>
      </c>
      <c r="H27" s="51">
        <v>7146.77</v>
      </c>
      <c r="I27" s="52">
        <v>1.86</v>
      </c>
      <c r="J27" s="52">
        <v>3584.95</v>
      </c>
      <c r="K27" s="52">
        <v>3584.95</v>
      </c>
      <c r="L27" s="52">
        <v>1.8480000000000001</v>
      </c>
      <c r="M27" s="52">
        <v>3561.83</v>
      </c>
      <c r="N27" s="52">
        <v>7146.78</v>
      </c>
      <c r="O27" s="163">
        <v>3.7080000000000002</v>
      </c>
      <c r="P27" s="52">
        <v>7146.78</v>
      </c>
      <c r="Q27" s="164"/>
      <c r="R27" s="52">
        <v>-0.01</v>
      </c>
    </row>
    <row r="28" spans="1:18" ht="38.25" x14ac:dyDescent="0.2">
      <c r="A28" s="45">
        <v>9</v>
      </c>
      <c r="B28" s="46" t="s">
        <v>57</v>
      </c>
      <c r="C28" s="47" t="s">
        <v>52</v>
      </c>
      <c r="D28" s="48" t="s">
        <v>53</v>
      </c>
      <c r="E28" s="49" t="s">
        <v>50</v>
      </c>
      <c r="F28" s="50">
        <v>737.85</v>
      </c>
      <c r="G28" s="50">
        <v>0.92700000000000005</v>
      </c>
      <c r="H28" s="51">
        <v>904.57</v>
      </c>
      <c r="I28" s="52">
        <v>0.47</v>
      </c>
      <c r="J28" s="52">
        <v>458.63</v>
      </c>
      <c r="K28" s="52">
        <v>458.63</v>
      </c>
      <c r="L28" s="52">
        <v>0.45700000000000002</v>
      </c>
      <c r="M28" s="52">
        <v>445.94</v>
      </c>
      <c r="N28" s="52">
        <v>904.57</v>
      </c>
      <c r="O28" s="163">
        <v>0.92700000000000005</v>
      </c>
      <c r="P28" s="52">
        <v>904.57</v>
      </c>
      <c r="Q28" s="164"/>
      <c r="R28" s="53"/>
    </row>
    <row r="29" spans="1:18" ht="38.25" x14ac:dyDescent="0.2">
      <c r="A29" s="45">
        <v>10</v>
      </c>
      <c r="B29" s="46" t="s">
        <v>58</v>
      </c>
      <c r="C29" s="47" t="s">
        <v>59</v>
      </c>
      <c r="D29" s="48" t="s">
        <v>60</v>
      </c>
      <c r="E29" s="49" t="s">
        <v>35</v>
      </c>
      <c r="F29" s="50">
        <v>3390.48</v>
      </c>
      <c r="G29" s="50">
        <v>5.9813999999999998</v>
      </c>
      <c r="H29" s="51">
        <v>29040.86</v>
      </c>
      <c r="I29" s="52">
        <v>5.9813999999999998</v>
      </c>
      <c r="J29" s="52">
        <v>29040.86</v>
      </c>
      <c r="K29" s="52">
        <v>29040.86</v>
      </c>
      <c r="L29" s="53"/>
      <c r="M29" s="53"/>
      <c r="N29" s="53"/>
      <c r="O29" s="163">
        <v>5.9813999999999998</v>
      </c>
      <c r="P29" s="52">
        <v>29040.86</v>
      </c>
      <c r="Q29" s="164"/>
      <c r="R29" s="53"/>
    </row>
    <row r="30" spans="1:18" ht="76.5" x14ac:dyDescent="0.2">
      <c r="A30" s="45">
        <v>11</v>
      </c>
      <c r="B30" s="46" t="s">
        <v>61</v>
      </c>
      <c r="C30" s="47" t="s">
        <v>62</v>
      </c>
      <c r="D30" s="48" t="s">
        <v>63</v>
      </c>
      <c r="E30" s="49" t="s">
        <v>46</v>
      </c>
      <c r="F30" s="50">
        <v>99.98</v>
      </c>
      <c r="G30" s="50">
        <v>657.95399999999995</v>
      </c>
      <c r="H30" s="51">
        <v>66571.63</v>
      </c>
      <c r="I30" s="52">
        <v>657.95399999999995</v>
      </c>
      <c r="J30" s="52">
        <v>66571.63</v>
      </c>
      <c r="K30" s="52">
        <v>66571.63</v>
      </c>
      <c r="L30" s="53"/>
      <c r="M30" s="53"/>
      <c r="N30" s="53"/>
      <c r="O30" s="163">
        <v>657.95399999999995</v>
      </c>
      <c r="P30" s="52">
        <v>66571.63</v>
      </c>
      <c r="Q30" s="164"/>
      <c r="R30" s="53"/>
    </row>
    <row r="31" spans="1:18" ht="38.25" x14ac:dyDescent="0.2">
      <c r="A31" s="45">
        <v>12</v>
      </c>
      <c r="B31" s="46" t="s">
        <v>64</v>
      </c>
      <c r="C31" s="47" t="s">
        <v>65</v>
      </c>
      <c r="D31" s="48" t="s">
        <v>66</v>
      </c>
      <c r="E31" s="49" t="s">
        <v>35</v>
      </c>
      <c r="F31" s="50">
        <v>5459.07</v>
      </c>
      <c r="G31" s="50">
        <v>36.15</v>
      </c>
      <c r="H31" s="51">
        <v>282693.69</v>
      </c>
      <c r="I31" s="52">
        <v>12.11</v>
      </c>
      <c r="J31" s="52">
        <v>94700.43</v>
      </c>
      <c r="K31" s="52">
        <v>94700.43</v>
      </c>
      <c r="L31" s="52">
        <v>15.94</v>
      </c>
      <c r="M31" s="52">
        <v>124651.1</v>
      </c>
      <c r="N31" s="52">
        <v>219351.53</v>
      </c>
      <c r="O31" s="163">
        <v>28.05</v>
      </c>
      <c r="P31" s="52">
        <v>219351.53</v>
      </c>
      <c r="Q31" s="163">
        <v>8.1</v>
      </c>
      <c r="R31" s="52">
        <v>63342.16</v>
      </c>
    </row>
    <row r="32" spans="1:18" ht="76.5" x14ac:dyDescent="0.2">
      <c r="A32" s="45">
        <v>13</v>
      </c>
      <c r="B32" s="46" t="s">
        <v>67</v>
      </c>
      <c r="C32" s="47" t="s">
        <v>68</v>
      </c>
      <c r="D32" s="48" t="s">
        <v>69</v>
      </c>
      <c r="E32" s="49" t="s">
        <v>46</v>
      </c>
      <c r="F32" s="50">
        <v>493.16</v>
      </c>
      <c r="G32" s="50">
        <v>4554.8999999999996</v>
      </c>
      <c r="H32" s="51">
        <v>2273250.02</v>
      </c>
      <c r="I32" s="52">
        <v>1526</v>
      </c>
      <c r="J32" s="52">
        <v>761592.91</v>
      </c>
      <c r="K32" s="52">
        <v>761592.91</v>
      </c>
      <c r="L32" s="52">
        <v>2008.44</v>
      </c>
      <c r="M32" s="52">
        <v>1002368.06</v>
      </c>
      <c r="N32" s="52">
        <v>1763960.97</v>
      </c>
      <c r="O32" s="163">
        <v>3534.44</v>
      </c>
      <c r="P32" s="52">
        <v>1763960.97</v>
      </c>
      <c r="Q32" s="163">
        <v>1020.46</v>
      </c>
      <c r="R32" s="52">
        <v>509289.05</v>
      </c>
    </row>
    <row r="33" spans="1:18" ht="22.5" customHeight="1" x14ac:dyDescent="0.2">
      <c r="A33" s="125" t="s">
        <v>70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</row>
    <row r="34" spans="1:18" ht="38.25" x14ac:dyDescent="0.2">
      <c r="A34" s="45">
        <v>14</v>
      </c>
      <c r="B34" s="46" t="s">
        <v>71</v>
      </c>
      <c r="C34" s="47" t="s">
        <v>72</v>
      </c>
      <c r="D34" s="48" t="s">
        <v>73</v>
      </c>
      <c r="E34" s="49" t="s">
        <v>74</v>
      </c>
      <c r="F34" s="50">
        <v>3012.31</v>
      </c>
      <c r="G34" s="54">
        <v>1</v>
      </c>
      <c r="H34" s="51">
        <v>3464.16</v>
      </c>
      <c r="I34" s="55"/>
      <c r="J34" s="53"/>
      <c r="K34" s="53"/>
      <c r="L34" s="52">
        <v>1</v>
      </c>
      <c r="M34" s="52">
        <v>3464.16</v>
      </c>
      <c r="N34" s="52">
        <v>3464.16</v>
      </c>
      <c r="O34" s="163">
        <v>1</v>
      </c>
      <c r="P34" s="52">
        <v>3464.16</v>
      </c>
      <c r="Q34" s="164"/>
      <c r="R34" s="53"/>
    </row>
    <row r="35" spans="1:18" ht="51" x14ac:dyDescent="0.2">
      <c r="A35" s="45">
        <v>15</v>
      </c>
      <c r="B35" s="46" t="s">
        <v>75</v>
      </c>
      <c r="C35" s="47" t="s">
        <v>76</v>
      </c>
      <c r="D35" s="48" t="s">
        <v>77</v>
      </c>
      <c r="E35" s="49" t="s">
        <v>78</v>
      </c>
      <c r="F35" s="50">
        <v>426.66</v>
      </c>
      <c r="G35" s="54">
        <v>4</v>
      </c>
      <c r="H35" s="51">
        <v>1962.63</v>
      </c>
      <c r="I35" s="52">
        <v>4</v>
      </c>
      <c r="J35" s="52">
        <v>1962.63</v>
      </c>
      <c r="K35" s="52">
        <v>1962.63</v>
      </c>
      <c r="L35" s="53"/>
      <c r="M35" s="53"/>
      <c r="N35" s="53"/>
      <c r="O35" s="163">
        <v>4</v>
      </c>
      <c r="P35" s="52">
        <v>1962.63</v>
      </c>
      <c r="Q35" s="164"/>
      <c r="R35" s="53"/>
    </row>
    <row r="36" spans="1:18" ht="38.25" x14ac:dyDescent="0.2">
      <c r="A36" s="45">
        <v>16</v>
      </c>
      <c r="B36" s="46" t="s">
        <v>79</v>
      </c>
      <c r="C36" s="47" t="s">
        <v>80</v>
      </c>
      <c r="D36" s="48" t="s">
        <v>81</v>
      </c>
      <c r="E36" s="49" t="s">
        <v>82</v>
      </c>
      <c r="F36" s="50">
        <v>14433.19</v>
      </c>
      <c r="G36" s="50">
        <v>0.51400000000000001</v>
      </c>
      <c r="H36" s="51">
        <v>8531.4599999999991</v>
      </c>
      <c r="I36" s="52">
        <v>0.51400000000000001</v>
      </c>
      <c r="J36" s="52">
        <v>8531.4599999999991</v>
      </c>
      <c r="K36" s="52">
        <v>8531.4599999999991</v>
      </c>
      <c r="L36" s="53"/>
      <c r="M36" s="53"/>
      <c r="N36" s="53"/>
      <c r="O36" s="163">
        <v>0.51400000000000001</v>
      </c>
      <c r="P36" s="52">
        <v>8531.4599999999991</v>
      </c>
      <c r="Q36" s="164"/>
      <c r="R36" s="52"/>
    </row>
    <row r="37" spans="1:18" ht="51" x14ac:dyDescent="0.2">
      <c r="A37" s="45">
        <v>17</v>
      </c>
      <c r="B37" s="46" t="s">
        <v>83</v>
      </c>
      <c r="C37" s="47" t="s">
        <v>84</v>
      </c>
      <c r="D37" s="48" t="s">
        <v>85</v>
      </c>
      <c r="E37" s="49" t="s">
        <v>82</v>
      </c>
      <c r="F37" s="50">
        <v>16906.96</v>
      </c>
      <c r="G37" s="50">
        <v>0.29499999999999998</v>
      </c>
      <c r="H37" s="51">
        <v>5735.69</v>
      </c>
      <c r="I37" s="52">
        <v>0.08</v>
      </c>
      <c r="J37" s="52">
        <v>1555.44</v>
      </c>
      <c r="K37" s="52">
        <v>1555.44</v>
      </c>
      <c r="L37" s="53"/>
      <c r="M37" s="53"/>
      <c r="N37" s="53"/>
      <c r="O37" s="163">
        <v>0.08</v>
      </c>
      <c r="P37" s="52">
        <v>1555.44</v>
      </c>
      <c r="Q37" s="163">
        <v>0.215</v>
      </c>
      <c r="R37" s="52">
        <v>4180.25</v>
      </c>
    </row>
    <row r="38" spans="1:18" ht="51" x14ac:dyDescent="0.2">
      <c r="A38" s="45">
        <v>18</v>
      </c>
      <c r="B38" s="46" t="s">
        <v>86</v>
      </c>
      <c r="C38" s="47" t="s">
        <v>87</v>
      </c>
      <c r="D38" s="48" t="s">
        <v>88</v>
      </c>
      <c r="E38" s="49" t="s">
        <v>42</v>
      </c>
      <c r="F38" s="50">
        <v>8.39</v>
      </c>
      <c r="G38" s="54">
        <v>163.95</v>
      </c>
      <c r="H38" s="51">
        <v>1375.54</v>
      </c>
      <c r="I38" s="52">
        <v>48.36</v>
      </c>
      <c r="J38" s="52">
        <v>405.74</v>
      </c>
      <c r="K38" s="52">
        <v>405.74</v>
      </c>
      <c r="L38" s="53"/>
      <c r="M38" s="53"/>
      <c r="N38" s="53"/>
      <c r="O38" s="163">
        <v>48.36</v>
      </c>
      <c r="P38" s="52">
        <v>405.74</v>
      </c>
      <c r="Q38" s="163">
        <v>115.59</v>
      </c>
      <c r="R38" s="52">
        <v>969.8</v>
      </c>
    </row>
    <row r="39" spans="1:18" ht="51" x14ac:dyDescent="0.2">
      <c r="A39" s="45">
        <v>19</v>
      </c>
      <c r="B39" s="46" t="s">
        <v>89</v>
      </c>
      <c r="C39" s="47" t="s">
        <v>90</v>
      </c>
      <c r="D39" s="48" t="s">
        <v>91</v>
      </c>
      <c r="E39" s="49" t="s">
        <v>42</v>
      </c>
      <c r="F39" s="50">
        <v>22.33</v>
      </c>
      <c r="G39" s="54">
        <v>45.91</v>
      </c>
      <c r="H39" s="51">
        <v>1025.17</v>
      </c>
      <c r="I39" s="52">
        <v>7.81</v>
      </c>
      <c r="J39" s="52">
        <v>174.4</v>
      </c>
      <c r="K39" s="52">
        <v>174.4</v>
      </c>
      <c r="L39" s="53"/>
      <c r="M39" s="53"/>
      <c r="N39" s="53"/>
      <c r="O39" s="163">
        <v>7.81</v>
      </c>
      <c r="P39" s="52">
        <v>174.4</v>
      </c>
      <c r="Q39" s="163">
        <v>38.1</v>
      </c>
      <c r="R39" s="52">
        <v>850.77</v>
      </c>
    </row>
    <row r="40" spans="1:18" ht="63.75" x14ac:dyDescent="0.2">
      <c r="A40" s="45">
        <v>20</v>
      </c>
      <c r="B40" s="46" t="s">
        <v>92</v>
      </c>
      <c r="C40" s="47" t="s">
        <v>93</v>
      </c>
      <c r="D40" s="48" t="s">
        <v>94</v>
      </c>
      <c r="E40" s="49" t="s">
        <v>42</v>
      </c>
      <c r="F40" s="50">
        <v>3.86</v>
      </c>
      <c r="G40" s="50">
        <v>209.86</v>
      </c>
      <c r="H40" s="51">
        <v>810.06</v>
      </c>
      <c r="I40" s="52">
        <v>56.17</v>
      </c>
      <c r="J40" s="52">
        <v>216.82</v>
      </c>
      <c r="K40" s="52">
        <v>216.82</v>
      </c>
      <c r="L40" s="53"/>
      <c r="M40" s="53"/>
      <c r="N40" s="53"/>
      <c r="O40" s="163">
        <v>56.17</v>
      </c>
      <c r="P40" s="52">
        <v>216.82</v>
      </c>
      <c r="Q40" s="163">
        <v>153.69</v>
      </c>
      <c r="R40" s="52">
        <v>593.24</v>
      </c>
    </row>
    <row r="41" spans="1:18" ht="51" x14ac:dyDescent="0.2">
      <c r="A41" s="45">
        <v>21</v>
      </c>
      <c r="B41" s="46" t="s">
        <v>95</v>
      </c>
      <c r="C41" s="47" t="s">
        <v>96</v>
      </c>
      <c r="D41" s="48" t="s">
        <v>97</v>
      </c>
      <c r="E41" s="49" t="s">
        <v>42</v>
      </c>
      <c r="F41" s="50">
        <v>22.33</v>
      </c>
      <c r="G41" s="54">
        <v>45.91</v>
      </c>
      <c r="H41" s="51">
        <v>1025.17</v>
      </c>
      <c r="I41" s="52">
        <v>7.81</v>
      </c>
      <c r="J41" s="52">
        <v>174.4</v>
      </c>
      <c r="K41" s="52">
        <v>174.4</v>
      </c>
      <c r="L41" s="53"/>
      <c r="M41" s="53"/>
      <c r="N41" s="53"/>
      <c r="O41" s="163">
        <v>7.81</v>
      </c>
      <c r="P41" s="52">
        <v>174.4</v>
      </c>
      <c r="Q41" s="163">
        <v>38.1</v>
      </c>
      <c r="R41" s="52">
        <v>850.77</v>
      </c>
    </row>
    <row r="42" spans="1:18" ht="51" x14ac:dyDescent="0.2">
      <c r="A42" s="45">
        <v>22</v>
      </c>
      <c r="B42" s="46" t="s">
        <v>98</v>
      </c>
      <c r="C42" s="47" t="s">
        <v>99</v>
      </c>
      <c r="D42" s="48" t="s">
        <v>100</v>
      </c>
      <c r="E42" s="49" t="s">
        <v>42</v>
      </c>
      <c r="F42" s="50">
        <v>8.39</v>
      </c>
      <c r="G42" s="54">
        <v>163.95</v>
      </c>
      <c r="H42" s="51">
        <v>1375.54</v>
      </c>
      <c r="I42" s="52">
        <v>48.36</v>
      </c>
      <c r="J42" s="52">
        <v>405.74</v>
      </c>
      <c r="K42" s="52">
        <v>405.74</v>
      </c>
      <c r="L42" s="53"/>
      <c r="M42" s="53"/>
      <c r="N42" s="53"/>
      <c r="O42" s="163">
        <v>48.36</v>
      </c>
      <c r="P42" s="52">
        <v>405.74</v>
      </c>
      <c r="Q42" s="163">
        <v>115.59</v>
      </c>
      <c r="R42" s="52">
        <v>969.8</v>
      </c>
    </row>
    <row r="43" spans="1:18" ht="63.75" x14ac:dyDescent="0.2">
      <c r="A43" s="45">
        <v>23</v>
      </c>
      <c r="B43" s="46" t="s">
        <v>101</v>
      </c>
      <c r="C43" s="47" t="s">
        <v>102</v>
      </c>
      <c r="D43" s="48" t="s">
        <v>103</v>
      </c>
      <c r="E43" s="49" t="s">
        <v>42</v>
      </c>
      <c r="F43" s="50">
        <v>17.95</v>
      </c>
      <c r="G43" s="54">
        <v>255.36</v>
      </c>
      <c r="H43" s="51">
        <v>4583.71</v>
      </c>
      <c r="I43" s="55"/>
      <c r="J43" s="53"/>
      <c r="K43" s="53"/>
      <c r="L43" s="53"/>
      <c r="M43" s="53"/>
      <c r="N43" s="53"/>
      <c r="O43" s="164"/>
      <c r="P43" s="53"/>
      <c r="Q43" s="163">
        <v>255.36</v>
      </c>
      <c r="R43" s="52">
        <v>4583.71</v>
      </c>
    </row>
    <row r="44" spans="1:18" ht="51" x14ac:dyDescent="0.2">
      <c r="A44" s="45">
        <v>24</v>
      </c>
      <c r="B44" s="46" t="s">
        <v>104</v>
      </c>
      <c r="C44" s="47" t="s">
        <v>105</v>
      </c>
      <c r="D44" s="48" t="s">
        <v>106</v>
      </c>
      <c r="E44" s="49" t="s">
        <v>42</v>
      </c>
      <c r="F44" s="50">
        <v>10.88</v>
      </c>
      <c r="G44" s="54">
        <v>68.17</v>
      </c>
      <c r="H44" s="51">
        <v>741.69</v>
      </c>
      <c r="I44" s="52">
        <v>26.34</v>
      </c>
      <c r="J44" s="52">
        <v>286.58</v>
      </c>
      <c r="K44" s="52">
        <v>286.58</v>
      </c>
      <c r="L44" s="53"/>
      <c r="M44" s="53"/>
      <c r="N44" s="53"/>
      <c r="O44" s="163">
        <v>26.34</v>
      </c>
      <c r="P44" s="52">
        <v>286.58</v>
      </c>
      <c r="Q44" s="163">
        <v>41.83</v>
      </c>
      <c r="R44" s="52">
        <v>455.11</v>
      </c>
    </row>
    <row r="45" spans="1:18" ht="76.5" x14ac:dyDescent="0.2">
      <c r="A45" s="45">
        <v>25</v>
      </c>
      <c r="B45" s="46" t="s">
        <v>107</v>
      </c>
      <c r="C45" s="47" t="s">
        <v>108</v>
      </c>
      <c r="D45" s="48" t="s">
        <v>109</v>
      </c>
      <c r="E45" s="49" t="s">
        <v>42</v>
      </c>
      <c r="F45" s="50">
        <v>3.28</v>
      </c>
      <c r="G45" s="50">
        <v>914.13599999999997</v>
      </c>
      <c r="H45" s="51">
        <v>2998.37</v>
      </c>
      <c r="I45" s="55"/>
      <c r="J45" s="53"/>
      <c r="K45" s="53"/>
      <c r="L45" s="53"/>
      <c r="M45" s="53"/>
      <c r="N45" s="53"/>
      <c r="O45" s="164"/>
      <c r="P45" s="53"/>
      <c r="Q45" s="163">
        <v>914.13599999999997</v>
      </c>
      <c r="R45" s="52">
        <v>2998.37</v>
      </c>
    </row>
    <row r="46" spans="1:18" ht="51" x14ac:dyDescent="0.2">
      <c r="A46" s="45">
        <v>26</v>
      </c>
      <c r="B46" s="46" t="s">
        <v>110</v>
      </c>
      <c r="C46" s="47" t="s">
        <v>111</v>
      </c>
      <c r="D46" s="48" t="s">
        <v>112</v>
      </c>
      <c r="E46" s="49" t="s">
        <v>42</v>
      </c>
      <c r="F46" s="50">
        <v>42.98</v>
      </c>
      <c r="G46" s="50">
        <v>228.53399999999999</v>
      </c>
      <c r="H46" s="51">
        <v>9822.39</v>
      </c>
      <c r="I46" s="55"/>
      <c r="J46" s="53"/>
      <c r="K46" s="53"/>
      <c r="L46" s="53"/>
      <c r="M46" s="53"/>
      <c r="N46" s="53"/>
      <c r="O46" s="164"/>
      <c r="P46" s="53"/>
      <c r="Q46" s="163">
        <v>228.53399999999999</v>
      </c>
      <c r="R46" s="52">
        <v>9822.39</v>
      </c>
    </row>
    <row r="47" spans="1:18" ht="63.75" x14ac:dyDescent="0.2">
      <c r="A47" s="45">
        <v>27</v>
      </c>
      <c r="B47" s="46" t="s">
        <v>113</v>
      </c>
      <c r="C47" s="47" t="s">
        <v>44</v>
      </c>
      <c r="D47" s="48" t="s">
        <v>114</v>
      </c>
      <c r="E47" s="49" t="s">
        <v>46</v>
      </c>
      <c r="F47" s="50">
        <v>162.38</v>
      </c>
      <c r="G47" s="50">
        <v>850.57</v>
      </c>
      <c r="H47" s="51">
        <v>138115.56</v>
      </c>
      <c r="I47" s="55"/>
      <c r="J47" s="53"/>
      <c r="K47" s="53"/>
      <c r="L47" s="53"/>
      <c r="M47" s="53"/>
      <c r="N47" s="53"/>
      <c r="O47" s="164"/>
      <c r="P47" s="53"/>
      <c r="Q47" s="163">
        <v>850.57</v>
      </c>
      <c r="R47" s="52">
        <v>138115.56</v>
      </c>
    </row>
    <row r="48" spans="1:18" ht="22.5" customHeight="1" x14ac:dyDescent="0.2">
      <c r="A48" s="125" t="s">
        <v>115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</row>
    <row r="49" spans="1:18" ht="89.25" x14ac:dyDescent="0.2">
      <c r="A49" s="45">
        <v>28</v>
      </c>
      <c r="B49" s="46" t="s">
        <v>116</v>
      </c>
      <c r="C49" s="47" t="s">
        <v>117</v>
      </c>
      <c r="D49" s="48" t="s">
        <v>118</v>
      </c>
      <c r="E49" s="49" t="s">
        <v>82</v>
      </c>
      <c r="F49" s="50">
        <v>1765174.08</v>
      </c>
      <c r="G49" s="50">
        <v>0.95399999999999996</v>
      </c>
      <c r="H49" s="51">
        <v>1696775.26</v>
      </c>
      <c r="I49" s="52">
        <v>0.87</v>
      </c>
      <c r="J49" s="52">
        <v>1547373.67</v>
      </c>
      <c r="K49" s="52">
        <v>1547373.67</v>
      </c>
      <c r="L49" s="52">
        <v>7.9000000000000001E-2</v>
      </c>
      <c r="M49" s="52">
        <v>140508.64000000001</v>
      </c>
      <c r="N49" s="52">
        <v>1687882.31</v>
      </c>
      <c r="O49" s="163">
        <v>0.94899999999999995</v>
      </c>
      <c r="P49" s="52">
        <v>1687882.31</v>
      </c>
      <c r="Q49" s="163">
        <v>5.0000000000000001E-3</v>
      </c>
      <c r="R49" s="52">
        <v>8892.9500000000007</v>
      </c>
    </row>
    <row r="50" spans="1:18" ht="51" x14ac:dyDescent="0.2">
      <c r="A50" s="45">
        <v>29</v>
      </c>
      <c r="B50" s="46" t="s">
        <v>119</v>
      </c>
      <c r="C50" s="47" t="s">
        <v>120</v>
      </c>
      <c r="D50" s="48" t="s">
        <v>121</v>
      </c>
      <c r="E50" s="49" t="s">
        <v>122</v>
      </c>
      <c r="F50" s="50">
        <v>351.2</v>
      </c>
      <c r="G50" s="54">
        <v>-1908</v>
      </c>
      <c r="H50" s="51">
        <v>-670089.6</v>
      </c>
      <c r="I50" s="52">
        <v>-1740</v>
      </c>
      <c r="J50" s="52">
        <v>-611088</v>
      </c>
      <c r="K50" s="52">
        <v>-611088</v>
      </c>
      <c r="L50" s="52">
        <v>-158</v>
      </c>
      <c r="M50" s="52">
        <v>-55489.599999999999</v>
      </c>
      <c r="N50" s="52">
        <v>-666577.6</v>
      </c>
      <c r="O50" s="163">
        <v>-1898</v>
      </c>
      <c r="P50" s="52">
        <v>-666577.6</v>
      </c>
      <c r="Q50" s="163">
        <v>-10</v>
      </c>
      <c r="R50" s="52">
        <v>-3512</v>
      </c>
    </row>
    <row r="51" spans="1:18" ht="76.5" x14ac:dyDescent="0.2">
      <c r="A51" s="45">
        <v>30</v>
      </c>
      <c r="B51" s="46" t="s">
        <v>123</v>
      </c>
      <c r="C51" s="47" t="s">
        <v>124</v>
      </c>
      <c r="D51" s="48" t="s">
        <v>125</v>
      </c>
      <c r="E51" s="49" t="s">
        <v>126</v>
      </c>
      <c r="F51" s="50">
        <v>16758.580000000002</v>
      </c>
      <c r="G51" s="50">
        <v>126.51600000000001</v>
      </c>
      <c r="H51" s="51">
        <v>2145671.25</v>
      </c>
      <c r="I51" s="52">
        <v>113.1</v>
      </c>
      <c r="J51" s="52">
        <v>1918140.14</v>
      </c>
      <c r="K51" s="52">
        <v>1918140.14</v>
      </c>
      <c r="L51" s="52">
        <v>10.26</v>
      </c>
      <c r="M51" s="52">
        <v>174006.35</v>
      </c>
      <c r="N51" s="52">
        <v>2092146.49</v>
      </c>
      <c r="O51" s="163">
        <v>123.36</v>
      </c>
      <c r="P51" s="52">
        <v>2092146.49</v>
      </c>
      <c r="Q51" s="163">
        <v>3.1560000000000099</v>
      </c>
      <c r="R51" s="52">
        <v>53524.76</v>
      </c>
    </row>
    <row r="52" spans="1:18" ht="51" x14ac:dyDescent="0.2">
      <c r="A52" s="45">
        <v>31</v>
      </c>
      <c r="B52" s="46" t="s">
        <v>127</v>
      </c>
      <c r="C52" s="47" t="s">
        <v>128</v>
      </c>
      <c r="D52" s="48" t="s">
        <v>129</v>
      </c>
      <c r="E52" s="49" t="s">
        <v>74</v>
      </c>
      <c r="F52" s="50">
        <v>287.60000000000002</v>
      </c>
      <c r="G52" s="54">
        <v>-1755.36</v>
      </c>
      <c r="H52" s="51">
        <v>-504841.54</v>
      </c>
      <c r="I52" s="52">
        <v>-1603</v>
      </c>
      <c r="J52" s="52">
        <v>-461022.8</v>
      </c>
      <c r="K52" s="52">
        <v>-461022.8</v>
      </c>
      <c r="L52" s="52">
        <v>-146.28</v>
      </c>
      <c r="M52" s="52">
        <v>-42070.13</v>
      </c>
      <c r="N52" s="52">
        <v>-503092.93</v>
      </c>
      <c r="O52" s="163">
        <v>-1749.28</v>
      </c>
      <c r="P52" s="52">
        <v>-503092.93</v>
      </c>
      <c r="Q52" s="163">
        <v>-6.0799999999999299</v>
      </c>
      <c r="R52" s="52">
        <v>-1748.61</v>
      </c>
    </row>
    <row r="53" spans="1:18" ht="76.5" x14ac:dyDescent="0.2">
      <c r="A53" s="45">
        <v>32</v>
      </c>
      <c r="B53" s="46" t="s">
        <v>130</v>
      </c>
      <c r="C53" s="47" t="s">
        <v>131</v>
      </c>
      <c r="D53" s="48" t="s">
        <v>125</v>
      </c>
      <c r="E53" s="49" t="s">
        <v>74</v>
      </c>
      <c r="F53" s="50">
        <v>245.1</v>
      </c>
      <c r="G53" s="54">
        <v>1755</v>
      </c>
      <c r="H53" s="51">
        <v>435312.31</v>
      </c>
      <c r="I53" s="52">
        <v>1603</v>
      </c>
      <c r="J53" s="52">
        <v>397610.04</v>
      </c>
      <c r="K53" s="52">
        <v>397610.04</v>
      </c>
      <c r="L53" s="52">
        <v>146</v>
      </c>
      <c r="M53" s="52">
        <v>36214.019999999997</v>
      </c>
      <c r="N53" s="52">
        <v>433824.06</v>
      </c>
      <c r="O53" s="163">
        <v>1749</v>
      </c>
      <c r="P53" s="52">
        <v>433824.06</v>
      </c>
      <c r="Q53" s="163">
        <v>6</v>
      </c>
      <c r="R53" s="52">
        <v>1488.25</v>
      </c>
    </row>
    <row r="54" spans="1:18" ht="51" x14ac:dyDescent="0.2">
      <c r="A54" s="45">
        <v>33</v>
      </c>
      <c r="B54" s="46" t="s">
        <v>132</v>
      </c>
      <c r="C54" s="47" t="s">
        <v>133</v>
      </c>
      <c r="D54" s="48" t="s">
        <v>134</v>
      </c>
      <c r="E54" s="49" t="s">
        <v>74</v>
      </c>
      <c r="F54" s="50">
        <v>145.30000000000001</v>
      </c>
      <c r="G54" s="54">
        <v>-305.27999999999997</v>
      </c>
      <c r="H54" s="51">
        <v>-44357.18</v>
      </c>
      <c r="I54" s="52">
        <v>-305.27999999999997</v>
      </c>
      <c r="J54" s="52">
        <v>-44357.18</v>
      </c>
      <c r="K54" s="52">
        <v>-44357.18</v>
      </c>
      <c r="L54" s="53"/>
      <c r="M54" s="53"/>
      <c r="N54" s="53"/>
      <c r="O54" s="163">
        <v>-305.27999999999997</v>
      </c>
      <c r="P54" s="52">
        <v>-44357.18</v>
      </c>
      <c r="Q54" s="164"/>
      <c r="R54" s="53"/>
    </row>
    <row r="55" spans="1:18" ht="76.5" x14ac:dyDescent="0.2">
      <c r="A55" s="45">
        <v>34</v>
      </c>
      <c r="B55" s="46" t="s">
        <v>135</v>
      </c>
      <c r="C55" s="47" t="s">
        <v>136</v>
      </c>
      <c r="D55" s="48" t="s">
        <v>125</v>
      </c>
      <c r="E55" s="49" t="s">
        <v>126</v>
      </c>
      <c r="F55" s="50">
        <v>28084.15</v>
      </c>
      <c r="G55" s="54">
        <v>5.7229999999999999</v>
      </c>
      <c r="H55" s="51">
        <v>162654.29999999999</v>
      </c>
      <c r="I55" s="52">
        <v>5.7229999999999999</v>
      </c>
      <c r="J55" s="52">
        <v>162654.29999999999</v>
      </c>
      <c r="K55" s="52">
        <v>162654.29999999999</v>
      </c>
      <c r="L55" s="53"/>
      <c r="M55" s="53"/>
      <c r="N55" s="53"/>
      <c r="O55" s="163">
        <v>5.7229999999999999</v>
      </c>
      <c r="P55" s="52">
        <v>162654.29999999999</v>
      </c>
      <c r="Q55" s="164"/>
      <c r="R55" s="53"/>
    </row>
    <row r="56" spans="1:18" ht="51" x14ac:dyDescent="0.2">
      <c r="A56" s="45">
        <v>35</v>
      </c>
      <c r="B56" s="46" t="s">
        <v>137</v>
      </c>
      <c r="C56" s="47" t="s">
        <v>138</v>
      </c>
      <c r="D56" s="48" t="s">
        <v>139</v>
      </c>
      <c r="E56" s="49" t="s">
        <v>74</v>
      </c>
      <c r="F56" s="50">
        <v>66.400000000000006</v>
      </c>
      <c r="G56" s="54">
        <v>-3510.72</v>
      </c>
      <c r="H56" s="51">
        <v>-233111.81</v>
      </c>
      <c r="I56" s="52">
        <v>-1603</v>
      </c>
      <c r="J56" s="52">
        <v>-106439.2</v>
      </c>
      <c r="K56" s="52">
        <v>-106439.2</v>
      </c>
      <c r="L56" s="52">
        <v>-1895.56</v>
      </c>
      <c r="M56" s="52">
        <v>-125865.18</v>
      </c>
      <c r="N56" s="52">
        <v>-232304.38</v>
      </c>
      <c r="O56" s="163">
        <v>-3498.56</v>
      </c>
      <c r="P56" s="52">
        <v>-232304.38</v>
      </c>
      <c r="Q56" s="163">
        <v>-12.159999999999901</v>
      </c>
      <c r="R56" s="52">
        <v>-807.43</v>
      </c>
    </row>
    <row r="57" spans="1:18" ht="51" x14ac:dyDescent="0.2">
      <c r="A57" s="45">
        <v>36</v>
      </c>
      <c r="B57" s="46" t="s">
        <v>140</v>
      </c>
      <c r="C57" s="47" t="s">
        <v>141</v>
      </c>
      <c r="D57" s="48" t="s">
        <v>142</v>
      </c>
      <c r="E57" s="49" t="s">
        <v>126</v>
      </c>
      <c r="F57" s="50">
        <v>11859</v>
      </c>
      <c r="G57" s="54">
        <v>-3.282</v>
      </c>
      <c r="H57" s="51">
        <v>-38921.24</v>
      </c>
      <c r="I57" s="52">
        <v>-2.21</v>
      </c>
      <c r="J57" s="52">
        <v>-26208.39</v>
      </c>
      <c r="K57" s="52">
        <v>-26208.39</v>
      </c>
      <c r="L57" s="52">
        <v>-1.07</v>
      </c>
      <c r="M57" s="52">
        <v>-12689.13</v>
      </c>
      <c r="N57" s="52">
        <v>-38897.519999999997</v>
      </c>
      <c r="O57" s="163">
        <v>-3.28</v>
      </c>
      <c r="P57" s="52">
        <v>-38897.519999999997</v>
      </c>
      <c r="Q57" s="163">
        <v>-1.9999999999997802E-3</v>
      </c>
      <c r="R57" s="52">
        <v>-23.72</v>
      </c>
    </row>
    <row r="58" spans="1:18" ht="51" x14ac:dyDescent="0.2">
      <c r="A58" s="45">
        <v>37</v>
      </c>
      <c r="B58" s="46" t="s">
        <v>143</v>
      </c>
      <c r="C58" s="47" t="s">
        <v>144</v>
      </c>
      <c r="D58" s="48" t="s">
        <v>145</v>
      </c>
      <c r="E58" s="49" t="s">
        <v>126</v>
      </c>
      <c r="F58" s="50">
        <v>11856</v>
      </c>
      <c r="G58" s="54">
        <v>-7.9089999999999998</v>
      </c>
      <c r="H58" s="51">
        <v>-93769.1</v>
      </c>
      <c r="I58" s="52">
        <v>-7.58</v>
      </c>
      <c r="J58" s="52">
        <v>-89868.479999999996</v>
      </c>
      <c r="K58" s="52">
        <v>-89868.479999999996</v>
      </c>
      <c r="L58" s="52">
        <v>-0.32900000000000001</v>
      </c>
      <c r="M58" s="52">
        <v>-3900.62</v>
      </c>
      <c r="N58" s="52">
        <v>-93769.1</v>
      </c>
      <c r="O58" s="163">
        <v>-7.9089999999999998</v>
      </c>
      <c r="P58" s="52">
        <v>-93769.1</v>
      </c>
      <c r="Q58" s="164"/>
      <c r="R58" s="53"/>
    </row>
    <row r="59" spans="1:18" ht="51" x14ac:dyDescent="0.2">
      <c r="A59" s="45">
        <v>38</v>
      </c>
      <c r="B59" s="46" t="s">
        <v>146</v>
      </c>
      <c r="C59" s="47" t="s">
        <v>147</v>
      </c>
      <c r="D59" s="48" t="s">
        <v>148</v>
      </c>
      <c r="E59" s="49" t="s">
        <v>74</v>
      </c>
      <c r="F59" s="50">
        <v>5.5</v>
      </c>
      <c r="G59" s="54">
        <v>-3510.72</v>
      </c>
      <c r="H59" s="51">
        <v>-19308.96</v>
      </c>
      <c r="I59" s="52">
        <v>-1603</v>
      </c>
      <c r="J59" s="52">
        <v>-8816.5</v>
      </c>
      <c r="K59" s="52">
        <v>-8816.5</v>
      </c>
      <c r="L59" s="52">
        <v>-1895.56</v>
      </c>
      <c r="M59" s="52">
        <v>-10425.58</v>
      </c>
      <c r="N59" s="52">
        <v>-19242.080000000002</v>
      </c>
      <c r="O59" s="163">
        <v>-3498.56</v>
      </c>
      <c r="P59" s="52">
        <v>-19242.080000000002</v>
      </c>
      <c r="Q59" s="163">
        <v>-12.159999999999901</v>
      </c>
      <c r="R59" s="52">
        <v>-66.88</v>
      </c>
    </row>
    <row r="60" spans="1:18" ht="76.5" x14ac:dyDescent="0.2">
      <c r="A60" s="45">
        <v>39</v>
      </c>
      <c r="B60" s="46" t="s">
        <v>149</v>
      </c>
      <c r="C60" s="47" t="s">
        <v>150</v>
      </c>
      <c r="D60" s="48" t="s">
        <v>125</v>
      </c>
      <c r="E60" s="49" t="s">
        <v>78</v>
      </c>
      <c r="F60" s="50">
        <v>368.67</v>
      </c>
      <c r="G60" s="54">
        <v>3511</v>
      </c>
      <c r="H60" s="51">
        <v>1309933.17</v>
      </c>
      <c r="I60" s="52">
        <v>1603</v>
      </c>
      <c r="J60" s="52">
        <v>598069.75</v>
      </c>
      <c r="K60" s="52">
        <v>598069.75</v>
      </c>
      <c r="L60" s="52">
        <v>1895</v>
      </c>
      <c r="M60" s="52">
        <v>707013.21</v>
      </c>
      <c r="N60" s="52">
        <v>1305082.96</v>
      </c>
      <c r="O60" s="163">
        <v>3498</v>
      </c>
      <c r="P60" s="52">
        <v>1305082.96</v>
      </c>
      <c r="Q60" s="163">
        <v>13</v>
      </c>
      <c r="R60" s="52">
        <v>4850.21</v>
      </c>
    </row>
    <row r="61" spans="1:18" ht="89.25" x14ac:dyDescent="0.2">
      <c r="A61" s="45">
        <v>40</v>
      </c>
      <c r="B61" s="46" t="s">
        <v>151</v>
      </c>
      <c r="C61" s="47" t="s">
        <v>152</v>
      </c>
      <c r="D61" s="48" t="s">
        <v>118</v>
      </c>
      <c r="E61" s="49" t="s">
        <v>82</v>
      </c>
      <c r="F61" s="50">
        <v>1765174.08</v>
      </c>
      <c r="G61" s="50">
        <v>0.25700000000000001</v>
      </c>
      <c r="H61" s="51">
        <v>457097.74</v>
      </c>
      <c r="I61" s="55"/>
      <c r="J61" s="53"/>
      <c r="K61" s="53"/>
      <c r="L61" s="52">
        <v>0.16</v>
      </c>
      <c r="M61" s="52">
        <v>284574.46999999997</v>
      </c>
      <c r="N61" s="52">
        <v>284574.46999999997</v>
      </c>
      <c r="O61" s="163">
        <v>0.16</v>
      </c>
      <c r="P61" s="52">
        <v>284574.46999999997</v>
      </c>
      <c r="Q61" s="163">
        <v>9.7000000000000003E-2</v>
      </c>
      <c r="R61" s="52">
        <v>172523.27</v>
      </c>
    </row>
    <row r="62" spans="1:18" ht="51" x14ac:dyDescent="0.2">
      <c r="A62" s="45">
        <v>41</v>
      </c>
      <c r="B62" s="46" t="s">
        <v>153</v>
      </c>
      <c r="C62" s="47" t="s">
        <v>133</v>
      </c>
      <c r="D62" s="48" t="s">
        <v>134</v>
      </c>
      <c r="E62" s="49" t="s">
        <v>74</v>
      </c>
      <c r="F62" s="50">
        <v>145.30000000000001</v>
      </c>
      <c r="G62" s="54">
        <v>-82.24</v>
      </c>
      <c r="H62" s="51">
        <v>-11949.47</v>
      </c>
      <c r="I62" s="55"/>
      <c r="J62" s="53"/>
      <c r="K62" s="53"/>
      <c r="L62" s="52">
        <v>-49.13</v>
      </c>
      <c r="M62" s="52">
        <v>-7138.59</v>
      </c>
      <c r="N62" s="52">
        <v>-7138.59</v>
      </c>
      <c r="O62" s="163">
        <v>-49.13</v>
      </c>
      <c r="P62" s="52">
        <v>-7138.59</v>
      </c>
      <c r="Q62" s="163">
        <v>-33.11</v>
      </c>
      <c r="R62" s="52">
        <v>-4810.88</v>
      </c>
    </row>
    <row r="63" spans="1:18" ht="76.5" x14ac:dyDescent="0.2">
      <c r="A63" s="45">
        <v>42</v>
      </c>
      <c r="B63" s="46" t="s">
        <v>154</v>
      </c>
      <c r="C63" s="47" t="s">
        <v>155</v>
      </c>
      <c r="D63" s="48" t="s">
        <v>156</v>
      </c>
      <c r="E63" s="49" t="s">
        <v>126</v>
      </c>
      <c r="F63" s="50">
        <v>28084.15</v>
      </c>
      <c r="G63" s="50">
        <v>1.18</v>
      </c>
      <c r="H63" s="51">
        <v>33536.97</v>
      </c>
      <c r="I63" s="55"/>
      <c r="J63" s="53"/>
      <c r="K63" s="53"/>
      <c r="L63" s="52">
        <v>1.18</v>
      </c>
      <c r="M63" s="52">
        <v>33536.97</v>
      </c>
      <c r="N63" s="52">
        <v>33536.97</v>
      </c>
      <c r="O63" s="163">
        <v>1.18</v>
      </c>
      <c r="P63" s="52">
        <v>33536.97</v>
      </c>
      <c r="Q63" s="164"/>
      <c r="R63" s="53"/>
    </row>
    <row r="64" spans="1:18" ht="51" x14ac:dyDescent="0.2">
      <c r="A64" s="45">
        <v>43</v>
      </c>
      <c r="B64" s="46" t="s">
        <v>157</v>
      </c>
      <c r="C64" s="47" t="s">
        <v>120</v>
      </c>
      <c r="D64" s="48" t="s">
        <v>121</v>
      </c>
      <c r="E64" s="49" t="s">
        <v>122</v>
      </c>
      <c r="F64" s="50">
        <v>351.2</v>
      </c>
      <c r="G64" s="54">
        <v>-514</v>
      </c>
      <c r="H64" s="51">
        <v>-180516.8</v>
      </c>
      <c r="I64" s="55"/>
      <c r="J64" s="53"/>
      <c r="K64" s="53"/>
      <c r="L64" s="52">
        <v>-310.62</v>
      </c>
      <c r="M64" s="52">
        <v>-109089.74</v>
      </c>
      <c r="N64" s="52">
        <v>-109089.74</v>
      </c>
      <c r="O64" s="163">
        <v>-310.62</v>
      </c>
      <c r="P64" s="52">
        <v>-109089.74</v>
      </c>
      <c r="Q64" s="163">
        <v>-203.38</v>
      </c>
      <c r="R64" s="52">
        <v>-71427.06</v>
      </c>
    </row>
    <row r="65" spans="1:18" ht="51" x14ac:dyDescent="0.2">
      <c r="A65" s="45">
        <v>44</v>
      </c>
      <c r="B65" s="46" t="s">
        <v>158</v>
      </c>
      <c r="C65" s="47" t="s">
        <v>128</v>
      </c>
      <c r="D65" s="48" t="s">
        <v>129</v>
      </c>
      <c r="E65" s="49" t="s">
        <v>74</v>
      </c>
      <c r="F65" s="50">
        <v>287.60000000000002</v>
      </c>
      <c r="G65" s="54">
        <v>-472.88</v>
      </c>
      <c r="H65" s="51">
        <v>-136000.29</v>
      </c>
      <c r="I65" s="55"/>
      <c r="J65" s="53"/>
      <c r="K65" s="53"/>
      <c r="L65" s="52">
        <v>-286</v>
      </c>
      <c r="M65" s="52">
        <v>-82253.600000000006</v>
      </c>
      <c r="N65" s="52">
        <v>-82253.600000000006</v>
      </c>
      <c r="O65" s="163">
        <v>-286</v>
      </c>
      <c r="P65" s="52">
        <v>-82253.600000000006</v>
      </c>
      <c r="Q65" s="163">
        <v>-186.88</v>
      </c>
      <c r="R65" s="52">
        <v>-53746.69</v>
      </c>
    </row>
    <row r="66" spans="1:18" ht="76.5" x14ac:dyDescent="0.2">
      <c r="A66" s="45">
        <v>45</v>
      </c>
      <c r="B66" s="46" t="s">
        <v>159</v>
      </c>
      <c r="C66" s="47" t="s">
        <v>131</v>
      </c>
      <c r="D66" s="48" t="s">
        <v>160</v>
      </c>
      <c r="E66" s="49" t="s">
        <v>74</v>
      </c>
      <c r="F66" s="50">
        <v>245.1</v>
      </c>
      <c r="G66" s="54">
        <v>474</v>
      </c>
      <c r="H66" s="51">
        <v>117571.53</v>
      </c>
      <c r="I66" s="55"/>
      <c r="J66" s="53"/>
      <c r="K66" s="53"/>
      <c r="L66" s="52">
        <v>286</v>
      </c>
      <c r="M66" s="52">
        <v>70939.78</v>
      </c>
      <c r="N66" s="52">
        <v>70939.78</v>
      </c>
      <c r="O66" s="163">
        <v>286</v>
      </c>
      <c r="P66" s="52">
        <v>70939.78</v>
      </c>
      <c r="Q66" s="163">
        <v>188</v>
      </c>
      <c r="R66" s="52">
        <v>46631.75</v>
      </c>
    </row>
    <row r="67" spans="1:18" ht="51" x14ac:dyDescent="0.2">
      <c r="A67" s="45">
        <v>46</v>
      </c>
      <c r="B67" s="46" t="s">
        <v>161</v>
      </c>
      <c r="C67" s="47" t="s">
        <v>138</v>
      </c>
      <c r="D67" s="48" t="s">
        <v>139</v>
      </c>
      <c r="E67" s="49" t="s">
        <v>74</v>
      </c>
      <c r="F67" s="50">
        <v>66.400000000000006</v>
      </c>
      <c r="G67" s="54">
        <v>-946</v>
      </c>
      <c r="H67" s="51">
        <v>-62814.400000000001</v>
      </c>
      <c r="I67" s="55"/>
      <c r="J67" s="53"/>
      <c r="K67" s="53"/>
      <c r="L67" s="52">
        <v>-572</v>
      </c>
      <c r="M67" s="52">
        <v>-37980.800000000003</v>
      </c>
      <c r="N67" s="52">
        <v>-37980.800000000003</v>
      </c>
      <c r="O67" s="163">
        <v>-572</v>
      </c>
      <c r="P67" s="52">
        <v>-37980.800000000003</v>
      </c>
      <c r="Q67" s="163">
        <v>-374</v>
      </c>
      <c r="R67" s="52">
        <v>-24833.599999999999</v>
      </c>
    </row>
    <row r="68" spans="1:18" ht="51" x14ac:dyDescent="0.2">
      <c r="A68" s="45">
        <v>47</v>
      </c>
      <c r="B68" s="46" t="s">
        <v>162</v>
      </c>
      <c r="C68" s="47" t="s">
        <v>141</v>
      </c>
      <c r="D68" s="48" t="s">
        <v>142</v>
      </c>
      <c r="E68" s="49" t="s">
        <v>126</v>
      </c>
      <c r="F68" s="50">
        <v>11859</v>
      </c>
      <c r="G68" s="54">
        <v>-0.88407999999999998</v>
      </c>
      <c r="H68" s="51">
        <v>-10484.299999999999</v>
      </c>
      <c r="I68" s="55"/>
      <c r="J68" s="53"/>
      <c r="K68" s="53"/>
      <c r="L68" s="52">
        <v>-0.53</v>
      </c>
      <c r="M68" s="52">
        <v>-6285.27</v>
      </c>
      <c r="N68" s="52">
        <v>-6285.27</v>
      </c>
      <c r="O68" s="163">
        <v>-0.53</v>
      </c>
      <c r="P68" s="52">
        <v>-6285.27</v>
      </c>
      <c r="Q68" s="163">
        <v>-0.35408000000000001</v>
      </c>
      <c r="R68" s="52">
        <v>-4199.03</v>
      </c>
    </row>
    <row r="69" spans="1:18" ht="51" x14ac:dyDescent="0.2">
      <c r="A69" s="45">
        <v>48</v>
      </c>
      <c r="B69" s="46" t="s">
        <v>163</v>
      </c>
      <c r="C69" s="47" t="s">
        <v>144</v>
      </c>
      <c r="D69" s="48" t="s">
        <v>145</v>
      </c>
      <c r="E69" s="49" t="s">
        <v>126</v>
      </c>
      <c r="F69" s="50">
        <v>11856</v>
      </c>
      <c r="G69" s="54">
        <v>-2.1305299999999998</v>
      </c>
      <c r="H69" s="51">
        <v>-25259.56</v>
      </c>
      <c r="I69" s="55"/>
      <c r="J69" s="53"/>
      <c r="K69" s="53"/>
      <c r="L69" s="52">
        <v>-1.27</v>
      </c>
      <c r="M69" s="52">
        <v>-15057.12</v>
      </c>
      <c r="N69" s="52">
        <v>-15057.12</v>
      </c>
      <c r="O69" s="163">
        <v>-1.27</v>
      </c>
      <c r="P69" s="52">
        <v>-15057.12</v>
      </c>
      <c r="Q69" s="163">
        <v>-0.86053000000000002</v>
      </c>
      <c r="R69" s="52">
        <v>-10202.44</v>
      </c>
    </row>
    <row r="70" spans="1:18" ht="51" x14ac:dyDescent="0.2">
      <c r="A70" s="45">
        <v>49</v>
      </c>
      <c r="B70" s="46" t="s">
        <v>164</v>
      </c>
      <c r="C70" s="47" t="s">
        <v>147</v>
      </c>
      <c r="D70" s="48" t="s">
        <v>148</v>
      </c>
      <c r="E70" s="49" t="s">
        <v>74</v>
      </c>
      <c r="F70" s="50">
        <v>5.5</v>
      </c>
      <c r="G70" s="54">
        <v>-945.76</v>
      </c>
      <c r="H70" s="51">
        <v>-5201.68</v>
      </c>
      <c r="I70" s="55"/>
      <c r="J70" s="53"/>
      <c r="K70" s="53"/>
      <c r="L70" s="52">
        <v>-572</v>
      </c>
      <c r="M70" s="52">
        <v>-3146</v>
      </c>
      <c r="N70" s="52">
        <v>-3146</v>
      </c>
      <c r="O70" s="163">
        <v>-572</v>
      </c>
      <c r="P70" s="52">
        <v>-3146</v>
      </c>
      <c r="Q70" s="163">
        <v>-373.76</v>
      </c>
      <c r="R70" s="52">
        <v>-2055.6799999999998</v>
      </c>
    </row>
    <row r="71" spans="1:18" ht="76.5" x14ac:dyDescent="0.2">
      <c r="A71" s="45">
        <v>50</v>
      </c>
      <c r="B71" s="46" t="s">
        <v>165</v>
      </c>
      <c r="C71" s="47" t="s">
        <v>150</v>
      </c>
      <c r="D71" s="48" t="s">
        <v>166</v>
      </c>
      <c r="E71" s="49" t="s">
        <v>78</v>
      </c>
      <c r="F71" s="50">
        <v>368.67</v>
      </c>
      <c r="G71" s="50">
        <v>949</v>
      </c>
      <c r="H71" s="51">
        <v>354066.24</v>
      </c>
      <c r="I71" s="55"/>
      <c r="J71" s="53"/>
      <c r="K71" s="53"/>
      <c r="L71" s="52">
        <v>572</v>
      </c>
      <c r="M71" s="52">
        <v>213409.79</v>
      </c>
      <c r="N71" s="52">
        <v>213409.79</v>
      </c>
      <c r="O71" s="163">
        <v>572</v>
      </c>
      <c r="P71" s="52">
        <v>213409.79</v>
      </c>
      <c r="Q71" s="163">
        <v>377</v>
      </c>
      <c r="R71" s="52">
        <v>140656.45000000001</v>
      </c>
    </row>
    <row r="72" spans="1:18" ht="76.5" x14ac:dyDescent="0.2">
      <c r="A72" s="45">
        <v>51</v>
      </c>
      <c r="B72" s="46" t="s">
        <v>167</v>
      </c>
      <c r="C72" s="47" t="s">
        <v>168</v>
      </c>
      <c r="D72" s="48" t="s">
        <v>169</v>
      </c>
      <c r="E72" s="49" t="s">
        <v>82</v>
      </c>
      <c r="F72" s="50">
        <v>1527303.83</v>
      </c>
      <c r="G72" s="50">
        <v>0.68799999999999994</v>
      </c>
      <c r="H72" s="51">
        <v>1064901.95</v>
      </c>
      <c r="I72" s="55"/>
      <c r="J72" s="53"/>
      <c r="K72" s="53"/>
      <c r="L72" s="52">
        <v>0.68799999999999994</v>
      </c>
      <c r="M72" s="52">
        <v>1064901.97</v>
      </c>
      <c r="N72" s="52">
        <v>1064901.97</v>
      </c>
      <c r="O72" s="163">
        <v>0.68799999999999994</v>
      </c>
      <c r="P72" s="52">
        <v>1064901.97</v>
      </c>
      <c r="Q72" s="164"/>
      <c r="R72" s="52">
        <v>-0.02</v>
      </c>
    </row>
    <row r="73" spans="1:18" ht="51" x14ac:dyDescent="0.2">
      <c r="A73" s="45">
        <v>52</v>
      </c>
      <c r="B73" s="46" t="s">
        <v>170</v>
      </c>
      <c r="C73" s="47" t="s">
        <v>120</v>
      </c>
      <c r="D73" s="48" t="s">
        <v>121</v>
      </c>
      <c r="E73" s="49" t="s">
        <v>122</v>
      </c>
      <c r="F73" s="50">
        <v>351.2</v>
      </c>
      <c r="G73" s="54">
        <v>-1376</v>
      </c>
      <c r="H73" s="51">
        <v>-483251.20000000001</v>
      </c>
      <c r="I73" s="55"/>
      <c r="J73" s="53"/>
      <c r="K73" s="53"/>
      <c r="L73" s="52">
        <v>-1376</v>
      </c>
      <c r="M73" s="52">
        <v>-483251.20000000001</v>
      </c>
      <c r="N73" s="52">
        <v>-483251.20000000001</v>
      </c>
      <c r="O73" s="163">
        <v>-1376</v>
      </c>
      <c r="P73" s="52">
        <v>-483251.20000000001</v>
      </c>
      <c r="Q73" s="164"/>
      <c r="R73" s="53"/>
    </row>
    <row r="74" spans="1:18" ht="76.5" x14ac:dyDescent="0.2">
      <c r="A74" s="45">
        <v>53</v>
      </c>
      <c r="B74" s="46" t="s">
        <v>171</v>
      </c>
      <c r="C74" s="47" t="s">
        <v>172</v>
      </c>
      <c r="D74" s="48" t="s">
        <v>173</v>
      </c>
      <c r="E74" s="49" t="s">
        <v>126</v>
      </c>
      <c r="F74" s="50">
        <v>16758.580000000002</v>
      </c>
      <c r="G74" s="50">
        <v>89.21</v>
      </c>
      <c r="H74" s="51">
        <v>1512973.32</v>
      </c>
      <c r="I74" s="55"/>
      <c r="J74" s="53"/>
      <c r="K74" s="53"/>
      <c r="L74" s="52">
        <v>89.21</v>
      </c>
      <c r="M74" s="52">
        <v>1512973.32</v>
      </c>
      <c r="N74" s="52">
        <v>1512973.32</v>
      </c>
      <c r="O74" s="163">
        <v>89.21</v>
      </c>
      <c r="P74" s="52">
        <v>1512973.32</v>
      </c>
      <c r="Q74" s="164"/>
      <c r="R74" s="53"/>
    </row>
    <row r="75" spans="1:18" ht="51" x14ac:dyDescent="0.2">
      <c r="A75" s="45">
        <v>54</v>
      </c>
      <c r="B75" s="46" t="s">
        <v>174</v>
      </c>
      <c r="C75" s="47" t="s">
        <v>175</v>
      </c>
      <c r="D75" s="48" t="s">
        <v>176</v>
      </c>
      <c r="E75" s="49" t="s">
        <v>74</v>
      </c>
      <c r="F75" s="50">
        <v>188.1</v>
      </c>
      <c r="G75" s="54">
        <v>-1266</v>
      </c>
      <c r="H75" s="51">
        <v>-238134.6</v>
      </c>
      <c r="I75" s="55"/>
      <c r="J75" s="53"/>
      <c r="K75" s="53"/>
      <c r="L75" s="52">
        <v>-1266</v>
      </c>
      <c r="M75" s="52">
        <v>-238134.6</v>
      </c>
      <c r="N75" s="52">
        <v>-238134.6</v>
      </c>
      <c r="O75" s="163">
        <v>-1266</v>
      </c>
      <c r="P75" s="52">
        <v>-238134.6</v>
      </c>
      <c r="Q75" s="164"/>
      <c r="R75" s="53"/>
    </row>
    <row r="76" spans="1:18" ht="76.5" x14ac:dyDescent="0.2">
      <c r="A76" s="45">
        <v>55</v>
      </c>
      <c r="B76" s="46" t="s">
        <v>177</v>
      </c>
      <c r="C76" s="47" t="s">
        <v>178</v>
      </c>
      <c r="D76" s="48" t="s">
        <v>179</v>
      </c>
      <c r="E76" s="49" t="s">
        <v>74</v>
      </c>
      <c r="F76" s="50">
        <v>464.46</v>
      </c>
      <c r="G76" s="54">
        <v>1274</v>
      </c>
      <c r="H76" s="51">
        <v>598822.69999999995</v>
      </c>
      <c r="I76" s="55"/>
      <c r="J76" s="53"/>
      <c r="K76" s="53"/>
      <c r="L76" s="52">
        <v>1274</v>
      </c>
      <c r="M76" s="52">
        <v>598822.69999999995</v>
      </c>
      <c r="N76" s="52">
        <v>598822.69999999995</v>
      </c>
      <c r="O76" s="163">
        <v>1274</v>
      </c>
      <c r="P76" s="52">
        <v>598822.69999999995</v>
      </c>
      <c r="Q76" s="164"/>
      <c r="R76" s="53"/>
    </row>
    <row r="77" spans="1:18" ht="51" x14ac:dyDescent="0.2">
      <c r="A77" s="45">
        <v>56</v>
      </c>
      <c r="B77" s="46" t="s">
        <v>180</v>
      </c>
      <c r="C77" s="47" t="s">
        <v>133</v>
      </c>
      <c r="D77" s="48" t="s">
        <v>134</v>
      </c>
      <c r="E77" s="49" t="s">
        <v>74</v>
      </c>
      <c r="F77" s="50">
        <v>145.30000000000001</v>
      </c>
      <c r="G77" s="54">
        <v>-220</v>
      </c>
      <c r="H77" s="51">
        <v>-31966</v>
      </c>
      <c r="I77" s="55"/>
      <c r="J77" s="53"/>
      <c r="K77" s="53"/>
      <c r="L77" s="52">
        <v>-220</v>
      </c>
      <c r="M77" s="52">
        <v>-31966</v>
      </c>
      <c r="N77" s="52">
        <v>-31966</v>
      </c>
      <c r="O77" s="163">
        <v>-220</v>
      </c>
      <c r="P77" s="52">
        <v>-31966</v>
      </c>
      <c r="Q77" s="164"/>
      <c r="R77" s="53"/>
    </row>
    <row r="78" spans="1:18" ht="76.5" x14ac:dyDescent="0.2">
      <c r="A78" s="45">
        <v>57</v>
      </c>
      <c r="B78" s="46" t="s">
        <v>181</v>
      </c>
      <c r="C78" s="47" t="s">
        <v>182</v>
      </c>
      <c r="D78" s="48" t="s">
        <v>156</v>
      </c>
      <c r="E78" s="49" t="s">
        <v>126</v>
      </c>
      <c r="F78" s="50">
        <v>28084.15</v>
      </c>
      <c r="G78" s="50">
        <v>3.2450000000000001</v>
      </c>
      <c r="H78" s="51">
        <v>92226.66</v>
      </c>
      <c r="I78" s="55"/>
      <c r="J78" s="53"/>
      <c r="K78" s="53"/>
      <c r="L78" s="52">
        <v>3.2450000000000001</v>
      </c>
      <c r="M78" s="52">
        <v>92226.66</v>
      </c>
      <c r="N78" s="52">
        <v>92226.66</v>
      </c>
      <c r="O78" s="163">
        <v>3.2450000000000001</v>
      </c>
      <c r="P78" s="52">
        <v>92226.66</v>
      </c>
      <c r="Q78" s="164"/>
      <c r="R78" s="53"/>
    </row>
    <row r="79" spans="1:18" ht="51" x14ac:dyDescent="0.2">
      <c r="A79" s="45">
        <v>58</v>
      </c>
      <c r="B79" s="46" t="s">
        <v>183</v>
      </c>
      <c r="C79" s="47" t="s">
        <v>184</v>
      </c>
      <c r="D79" s="48" t="s">
        <v>185</v>
      </c>
      <c r="E79" s="49" t="s">
        <v>126</v>
      </c>
      <c r="F79" s="50">
        <v>10424</v>
      </c>
      <c r="G79" s="54">
        <v>-0.45400000000000001</v>
      </c>
      <c r="H79" s="51">
        <v>-4732.5</v>
      </c>
      <c r="I79" s="55"/>
      <c r="J79" s="53"/>
      <c r="K79" s="53"/>
      <c r="L79" s="52">
        <v>-0.45400000000000001</v>
      </c>
      <c r="M79" s="52">
        <v>-4732.5</v>
      </c>
      <c r="N79" s="52">
        <v>-4732.5</v>
      </c>
      <c r="O79" s="163">
        <v>-0.45400000000000001</v>
      </c>
      <c r="P79" s="52">
        <v>-4732.5</v>
      </c>
      <c r="Q79" s="164"/>
      <c r="R79" s="53"/>
    </row>
    <row r="80" spans="1:18" ht="51" x14ac:dyDescent="0.2">
      <c r="A80" s="45">
        <v>59</v>
      </c>
      <c r="B80" s="46" t="s">
        <v>186</v>
      </c>
      <c r="C80" s="47" t="s">
        <v>141</v>
      </c>
      <c r="D80" s="48" t="s">
        <v>142</v>
      </c>
      <c r="E80" s="49" t="s">
        <v>126</v>
      </c>
      <c r="F80" s="50">
        <v>11859</v>
      </c>
      <c r="G80" s="54">
        <v>-2.367</v>
      </c>
      <c r="H80" s="51">
        <v>-28070.25</v>
      </c>
      <c r="I80" s="55"/>
      <c r="J80" s="53"/>
      <c r="K80" s="53"/>
      <c r="L80" s="52">
        <v>-2.367</v>
      </c>
      <c r="M80" s="52">
        <v>-28070.25</v>
      </c>
      <c r="N80" s="52">
        <v>-28070.25</v>
      </c>
      <c r="O80" s="163">
        <v>-2.367</v>
      </c>
      <c r="P80" s="52">
        <v>-28070.25</v>
      </c>
      <c r="Q80" s="164"/>
      <c r="R80" s="53"/>
    </row>
    <row r="81" spans="1:18" ht="51" x14ac:dyDescent="0.2">
      <c r="A81" s="45">
        <v>60</v>
      </c>
      <c r="B81" s="46" t="s">
        <v>187</v>
      </c>
      <c r="C81" s="47" t="s">
        <v>188</v>
      </c>
      <c r="D81" s="48" t="s">
        <v>189</v>
      </c>
      <c r="E81" s="49" t="s">
        <v>126</v>
      </c>
      <c r="F81" s="50">
        <v>10948</v>
      </c>
      <c r="G81" s="54">
        <v>-3.798</v>
      </c>
      <c r="H81" s="51">
        <v>-41580.5</v>
      </c>
      <c r="I81" s="55"/>
      <c r="J81" s="53"/>
      <c r="K81" s="53"/>
      <c r="L81" s="52">
        <v>-3.798</v>
      </c>
      <c r="M81" s="52">
        <v>-41580.5</v>
      </c>
      <c r="N81" s="52">
        <v>-41580.5</v>
      </c>
      <c r="O81" s="163">
        <v>-3.798</v>
      </c>
      <c r="P81" s="52">
        <v>-41580.5</v>
      </c>
      <c r="Q81" s="164"/>
      <c r="R81" s="53"/>
    </row>
    <row r="82" spans="1:18" ht="51" x14ac:dyDescent="0.2">
      <c r="A82" s="45">
        <v>61</v>
      </c>
      <c r="B82" s="46" t="s">
        <v>190</v>
      </c>
      <c r="C82" s="47" t="s">
        <v>191</v>
      </c>
      <c r="D82" s="48" t="s">
        <v>192</v>
      </c>
      <c r="E82" s="49" t="s">
        <v>74</v>
      </c>
      <c r="F82" s="50">
        <v>43.61</v>
      </c>
      <c r="G82" s="54">
        <v>-2532</v>
      </c>
      <c r="H82" s="51">
        <v>-110420.52</v>
      </c>
      <c r="I82" s="55"/>
      <c r="J82" s="53"/>
      <c r="K82" s="53"/>
      <c r="L82" s="52">
        <v>-2532</v>
      </c>
      <c r="M82" s="52">
        <v>-110420.52</v>
      </c>
      <c r="N82" s="52">
        <v>-110420.52</v>
      </c>
      <c r="O82" s="163">
        <v>-2532</v>
      </c>
      <c r="P82" s="52">
        <v>-110420.52</v>
      </c>
      <c r="Q82" s="164"/>
      <c r="R82" s="53"/>
    </row>
    <row r="83" spans="1:18" ht="51" x14ac:dyDescent="0.2">
      <c r="A83" s="45">
        <v>62</v>
      </c>
      <c r="B83" s="46" t="s">
        <v>193</v>
      </c>
      <c r="C83" s="47" t="s">
        <v>194</v>
      </c>
      <c r="D83" s="48" t="s">
        <v>195</v>
      </c>
      <c r="E83" s="49" t="s">
        <v>74</v>
      </c>
      <c r="F83" s="50">
        <v>5.6</v>
      </c>
      <c r="G83" s="54">
        <v>-2532</v>
      </c>
      <c r="H83" s="51">
        <v>-14179.2</v>
      </c>
      <c r="I83" s="55"/>
      <c r="J83" s="53"/>
      <c r="K83" s="53"/>
      <c r="L83" s="52">
        <v>-2532</v>
      </c>
      <c r="M83" s="52">
        <v>-14179.2</v>
      </c>
      <c r="N83" s="52">
        <v>-14179.2</v>
      </c>
      <c r="O83" s="163">
        <v>-2532</v>
      </c>
      <c r="P83" s="52">
        <v>-14179.2</v>
      </c>
      <c r="Q83" s="164"/>
      <c r="R83" s="53"/>
    </row>
    <row r="84" spans="1:18" ht="51" x14ac:dyDescent="0.2">
      <c r="A84" s="45">
        <v>63</v>
      </c>
      <c r="B84" s="46" t="s">
        <v>196</v>
      </c>
      <c r="C84" s="47" t="s">
        <v>197</v>
      </c>
      <c r="D84" s="48" t="s">
        <v>198</v>
      </c>
      <c r="E84" s="49" t="s">
        <v>74</v>
      </c>
      <c r="F84" s="50">
        <v>2.5</v>
      </c>
      <c r="G84" s="54">
        <v>-2532</v>
      </c>
      <c r="H84" s="51">
        <v>-6330</v>
      </c>
      <c r="I84" s="55"/>
      <c r="J84" s="53"/>
      <c r="K84" s="53"/>
      <c r="L84" s="52">
        <v>-2532</v>
      </c>
      <c r="M84" s="52">
        <v>-6330</v>
      </c>
      <c r="N84" s="52">
        <v>-6330</v>
      </c>
      <c r="O84" s="163">
        <v>-2532</v>
      </c>
      <c r="P84" s="52">
        <v>-6330</v>
      </c>
      <c r="Q84" s="164"/>
      <c r="R84" s="53"/>
    </row>
    <row r="85" spans="1:18" ht="89.25" x14ac:dyDescent="0.2">
      <c r="A85" s="45">
        <v>64</v>
      </c>
      <c r="B85" s="46" t="s">
        <v>199</v>
      </c>
      <c r="C85" s="47" t="s">
        <v>200</v>
      </c>
      <c r="D85" s="48" t="s">
        <v>201</v>
      </c>
      <c r="E85" s="49" t="s">
        <v>78</v>
      </c>
      <c r="F85" s="50">
        <v>275.74</v>
      </c>
      <c r="G85" s="54">
        <v>2546</v>
      </c>
      <c r="H85" s="51">
        <v>710458.45</v>
      </c>
      <c r="I85" s="55"/>
      <c r="J85" s="53"/>
      <c r="K85" s="53"/>
      <c r="L85" s="52">
        <v>2546</v>
      </c>
      <c r="M85" s="52">
        <v>710458.45</v>
      </c>
      <c r="N85" s="52">
        <v>710458.45</v>
      </c>
      <c r="O85" s="163">
        <v>2546</v>
      </c>
      <c r="P85" s="52">
        <v>710458.45</v>
      </c>
      <c r="Q85" s="164"/>
      <c r="R85" s="53"/>
    </row>
    <row r="86" spans="1:18" ht="89.25" x14ac:dyDescent="0.2">
      <c r="A86" s="45">
        <v>65</v>
      </c>
      <c r="B86" s="46" t="s">
        <v>202</v>
      </c>
      <c r="C86" s="47" t="s">
        <v>203</v>
      </c>
      <c r="D86" s="48" t="s">
        <v>204</v>
      </c>
      <c r="E86" s="49" t="s">
        <v>82</v>
      </c>
      <c r="F86" s="50">
        <v>1511940.57</v>
      </c>
      <c r="G86" s="50">
        <v>3.1119999999999998E-2</v>
      </c>
      <c r="H86" s="51">
        <v>47442.89</v>
      </c>
      <c r="I86" s="55"/>
      <c r="J86" s="53"/>
      <c r="K86" s="53"/>
      <c r="L86" s="53"/>
      <c r="M86" s="53"/>
      <c r="N86" s="53"/>
      <c r="O86" s="164"/>
      <c r="P86" s="53"/>
      <c r="Q86" s="163">
        <v>3.1119999999999998E-2</v>
      </c>
      <c r="R86" s="52">
        <v>47442.89</v>
      </c>
    </row>
    <row r="87" spans="1:18" ht="51" x14ac:dyDescent="0.2">
      <c r="A87" s="45">
        <v>66</v>
      </c>
      <c r="B87" s="46" t="s">
        <v>205</v>
      </c>
      <c r="C87" s="47" t="s">
        <v>206</v>
      </c>
      <c r="D87" s="48" t="s">
        <v>207</v>
      </c>
      <c r="E87" s="49" t="s">
        <v>126</v>
      </c>
      <c r="F87" s="50">
        <v>5160</v>
      </c>
      <c r="G87" s="54">
        <v>-3.2160000000000002</v>
      </c>
      <c r="H87" s="51">
        <v>-16594.560000000001</v>
      </c>
      <c r="I87" s="55"/>
      <c r="J87" s="53"/>
      <c r="K87" s="53"/>
      <c r="L87" s="53"/>
      <c r="M87" s="53"/>
      <c r="N87" s="53"/>
      <c r="O87" s="164"/>
      <c r="P87" s="53"/>
      <c r="Q87" s="163">
        <v>-3.2160000000000002</v>
      </c>
      <c r="R87" s="52">
        <v>-16594.560000000001</v>
      </c>
    </row>
    <row r="88" spans="1:18" ht="51" x14ac:dyDescent="0.2">
      <c r="A88" s="45">
        <v>67</v>
      </c>
      <c r="B88" s="46" t="s">
        <v>208</v>
      </c>
      <c r="C88" s="47" t="s">
        <v>128</v>
      </c>
      <c r="D88" s="48" t="s">
        <v>129</v>
      </c>
      <c r="E88" s="49" t="s">
        <v>74</v>
      </c>
      <c r="F88" s="50">
        <v>287.60000000000002</v>
      </c>
      <c r="G88" s="54">
        <v>-57</v>
      </c>
      <c r="H88" s="51">
        <v>-16393.2</v>
      </c>
      <c r="I88" s="55"/>
      <c r="J88" s="53"/>
      <c r="K88" s="53"/>
      <c r="L88" s="53"/>
      <c r="M88" s="53"/>
      <c r="N88" s="53"/>
      <c r="O88" s="164"/>
      <c r="P88" s="53"/>
      <c r="Q88" s="163">
        <v>-57</v>
      </c>
      <c r="R88" s="52">
        <v>-16393.2</v>
      </c>
    </row>
    <row r="89" spans="1:18" ht="76.5" x14ac:dyDescent="0.2">
      <c r="A89" s="45">
        <v>68</v>
      </c>
      <c r="B89" s="46" t="s">
        <v>209</v>
      </c>
      <c r="C89" s="47" t="s">
        <v>131</v>
      </c>
      <c r="D89" s="48" t="s">
        <v>160</v>
      </c>
      <c r="E89" s="49" t="s">
        <v>74</v>
      </c>
      <c r="F89" s="50">
        <v>245.1</v>
      </c>
      <c r="G89" s="54">
        <v>58</v>
      </c>
      <c r="H89" s="51">
        <v>14386.39</v>
      </c>
      <c r="I89" s="55"/>
      <c r="J89" s="53"/>
      <c r="K89" s="53"/>
      <c r="L89" s="53"/>
      <c r="M89" s="53"/>
      <c r="N89" s="53"/>
      <c r="O89" s="164"/>
      <c r="P89" s="53"/>
      <c r="Q89" s="163">
        <v>58</v>
      </c>
      <c r="R89" s="52">
        <v>14386.39</v>
      </c>
    </row>
    <row r="90" spans="1:18" ht="51" x14ac:dyDescent="0.2">
      <c r="A90" s="45">
        <v>69</v>
      </c>
      <c r="B90" s="46" t="s">
        <v>210</v>
      </c>
      <c r="C90" s="47" t="s">
        <v>211</v>
      </c>
      <c r="D90" s="48" t="s">
        <v>212</v>
      </c>
      <c r="E90" s="49" t="s">
        <v>126</v>
      </c>
      <c r="F90" s="50">
        <v>3700</v>
      </c>
      <c r="G90" s="54">
        <v>-9.2999999999999999E-2</v>
      </c>
      <c r="H90" s="51">
        <v>-344.1</v>
      </c>
      <c r="I90" s="55"/>
      <c r="J90" s="53"/>
      <c r="K90" s="53"/>
      <c r="L90" s="53"/>
      <c r="M90" s="53"/>
      <c r="N90" s="53"/>
      <c r="O90" s="164"/>
      <c r="P90" s="53"/>
      <c r="Q90" s="163">
        <v>-9.2999999999999999E-2</v>
      </c>
      <c r="R90" s="52">
        <v>-344.1</v>
      </c>
    </row>
    <row r="91" spans="1:18" ht="76.5" x14ac:dyDescent="0.2">
      <c r="A91" s="45">
        <v>70</v>
      </c>
      <c r="B91" s="46" t="s">
        <v>213</v>
      </c>
      <c r="C91" s="47" t="s">
        <v>214</v>
      </c>
      <c r="D91" s="48" t="s">
        <v>156</v>
      </c>
      <c r="E91" s="49" t="s">
        <v>126</v>
      </c>
      <c r="F91" s="50">
        <v>28084.15</v>
      </c>
      <c r="G91" s="50">
        <v>2.9209999999999998</v>
      </c>
      <c r="H91" s="51">
        <v>83018.210000000006</v>
      </c>
      <c r="I91" s="55"/>
      <c r="J91" s="53"/>
      <c r="K91" s="53"/>
      <c r="L91" s="53"/>
      <c r="M91" s="53"/>
      <c r="N91" s="53"/>
      <c r="O91" s="164"/>
      <c r="P91" s="53"/>
      <c r="Q91" s="163">
        <v>2.9209999999999998</v>
      </c>
      <c r="R91" s="52">
        <v>83018.210000000006</v>
      </c>
    </row>
    <row r="92" spans="1:18" ht="51" x14ac:dyDescent="0.2">
      <c r="A92" s="45">
        <v>71</v>
      </c>
      <c r="B92" s="46" t="s">
        <v>215</v>
      </c>
      <c r="C92" s="47" t="s">
        <v>216</v>
      </c>
      <c r="D92" s="48" t="s">
        <v>217</v>
      </c>
      <c r="E92" s="49" t="s">
        <v>74</v>
      </c>
      <c r="F92" s="50">
        <v>19.73</v>
      </c>
      <c r="G92" s="54">
        <v>-115</v>
      </c>
      <c r="H92" s="51">
        <v>-2268.9499999999998</v>
      </c>
      <c r="I92" s="55"/>
      <c r="J92" s="53"/>
      <c r="K92" s="53"/>
      <c r="L92" s="53"/>
      <c r="M92" s="53"/>
      <c r="N92" s="53"/>
      <c r="O92" s="164"/>
      <c r="P92" s="53"/>
      <c r="Q92" s="163">
        <v>-115</v>
      </c>
      <c r="R92" s="52">
        <v>-2268.9499999999998</v>
      </c>
    </row>
    <row r="93" spans="1:18" ht="51" x14ac:dyDescent="0.2">
      <c r="A93" s="45">
        <v>72</v>
      </c>
      <c r="B93" s="46" t="s">
        <v>218</v>
      </c>
      <c r="C93" s="47" t="s">
        <v>141</v>
      </c>
      <c r="D93" s="48" t="s">
        <v>142</v>
      </c>
      <c r="E93" s="49" t="s">
        <v>126</v>
      </c>
      <c r="F93" s="50">
        <v>11859</v>
      </c>
      <c r="G93" s="54">
        <v>-0.107</v>
      </c>
      <c r="H93" s="51">
        <v>-1268.9100000000001</v>
      </c>
      <c r="I93" s="55"/>
      <c r="J93" s="53"/>
      <c r="K93" s="53"/>
      <c r="L93" s="53"/>
      <c r="M93" s="53"/>
      <c r="N93" s="53"/>
      <c r="O93" s="164"/>
      <c r="P93" s="53"/>
      <c r="Q93" s="163">
        <v>-0.107</v>
      </c>
      <c r="R93" s="52">
        <v>-1268.9100000000001</v>
      </c>
    </row>
    <row r="94" spans="1:18" ht="51" x14ac:dyDescent="0.2">
      <c r="A94" s="45">
        <v>73</v>
      </c>
      <c r="B94" s="46" t="s">
        <v>219</v>
      </c>
      <c r="C94" s="47" t="s">
        <v>144</v>
      </c>
      <c r="D94" s="48" t="s">
        <v>145</v>
      </c>
      <c r="E94" s="49" t="s">
        <v>126</v>
      </c>
      <c r="F94" s="50">
        <v>11856</v>
      </c>
      <c r="G94" s="54">
        <v>-0.25800000000000001</v>
      </c>
      <c r="H94" s="51">
        <v>-3058.85</v>
      </c>
      <c r="I94" s="55"/>
      <c r="J94" s="53"/>
      <c r="K94" s="53"/>
      <c r="L94" s="53"/>
      <c r="M94" s="53"/>
      <c r="N94" s="53"/>
      <c r="O94" s="164"/>
      <c r="P94" s="53"/>
      <c r="Q94" s="163">
        <v>-0.25800000000000001</v>
      </c>
      <c r="R94" s="52">
        <v>-3058.85</v>
      </c>
    </row>
    <row r="95" spans="1:18" ht="51" x14ac:dyDescent="0.2">
      <c r="A95" s="45">
        <v>74</v>
      </c>
      <c r="B95" s="46" t="s">
        <v>220</v>
      </c>
      <c r="C95" s="47" t="s">
        <v>221</v>
      </c>
      <c r="D95" s="48" t="s">
        <v>222</v>
      </c>
      <c r="E95" s="49" t="s">
        <v>126</v>
      </c>
      <c r="F95" s="50">
        <v>4750</v>
      </c>
      <c r="G95" s="54">
        <v>-0.97399999999999998</v>
      </c>
      <c r="H95" s="51">
        <v>-4626.5</v>
      </c>
      <c r="I95" s="55"/>
      <c r="J95" s="53"/>
      <c r="K95" s="53"/>
      <c r="L95" s="53"/>
      <c r="M95" s="53"/>
      <c r="N95" s="53"/>
      <c r="O95" s="164"/>
      <c r="P95" s="53"/>
      <c r="Q95" s="163">
        <v>-0.97399999999999998</v>
      </c>
      <c r="R95" s="52">
        <v>-4626.5</v>
      </c>
    </row>
    <row r="96" spans="1:18" ht="76.5" x14ac:dyDescent="0.2">
      <c r="A96" s="45">
        <v>75</v>
      </c>
      <c r="B96" s="46" t="s">
        <v>223</v>
      </c>
      <c r="C96" s="47" t="s">
        <v>224</v>
      </c>
      <c r="D96" s="48" t="s">
        <v>225</v>
      </c>
      <c r="E96" s="49" t="s">
        <v>78</v>
      </c>
      <c r="F96" s="50">
        <v>417.69</v>
      </c>
      <c r="G96" s="54">
        <v>118</v>
      </c>
      <c r="H96" s="51">
        <v>49878.87</v>
      </c>
      <c r="I96" s="55"/>
      <c r="J96" s="53"/>
      <c r="K96" s="53"/>
      <c r="L96" s="53"/>
      <c r="M96" s="53"/>
      <c r="N96" s="53"/>
      <c r="O96" s="164"/>
      <c r="P96" s="53"/>
      <c r="Q96" s="163">
        <v>118</v>
      </c>
      <c r="R96" s="52">
        <v>49878.87</v>
      </c>
    </row>
    <row r="97" spans="1:18" ht="38.25" x14ac:dyDescent="0.2">
      <c r="A97" s="45">
        <v>76</v>
      </c>
      <c r="B97" s="46" t="s">
        <v>226</v>
      </c>
      <c r="C97" s="47" t="s">
        <v>227</v>
      </c>
      <c r="D97" s="48" t="s">
        <v>228</v>
      </c>
      <c r="E97" s="49" t="s">
        <v>82</v>
      </c>
      <c r="F97" s="50">
        <v>583672.44999999995</v>
      </c>
      <c r="G97" s="50">
        <v>3.1E-2</v>
      </c>
      <c r="H97" s="51">
        <v>18251.669999999998</v>
      </c>
      <c r="I97" s="55"/>
      <c r="J97" s="53"/>
      <c r="K97" s="53"/>
      <c r="L97" s="53"/>
      <c r="M97" s="53"/>
      <c r="N97" s="53"/>
      <c r="O97" s="164"/>
      <c r="P97" s="53"/>
      <c r="Q97" s="163">
        <v>3.1E-2</v>
      </c>
      <c r="R97" s="52">
        <v>18251.669999999998</v>
      </c>
    </row>
    <row r="98" spans="1:18" ht="51" x14ac:dyDescent="0.2">
      <c r="A98" s="45">
        <v>77</v>
      </c>
      <c r="B98" s="46" t="s">
        <v>229</v>
      </c>
      <c r="C98" s="47" t="s">
        <v>230</v>
      </c>
      <c r="D98" s="48" t="s">
        <v>231</v>
      </c>
      <c r="E98" s="49" t="s">
        <v>126</v>
      </c>
      <c r="F98" s="50">
        <v>10795.41</v>
      </c>
      <c r="G98" s="54">
        <v>-8.9999999999999993E-3</v>
      </c>
      <c r="H98" s="51">
        <v>-97.16</v>
      </c>
      <c r="I98" s="55"/>
      <c r="J98" s="53"/>
      <c r="K98" s="53"/>
      <c r="L98" s="53"/>
      <c r="M98" s="53"/>
      <c r="N98" s="53"/>
      <c r="O98" s="164"/>
      <c r="P98" s="53"/>
      <c r="Q98" s="163">
        <v>-8.9999999999999993E-3</v>
      </c>
      <c r="R98" s="52">
        <v>-97.16</v>
      </c>
    </row>
    <row r="99" spans="1:18" ht="51" x14ac:dyDescent="0.2">
      <c r="A99" s="45">
        <v>78</v>
      </c>
      <c r="B99" s="46" t="s">
        <v>232</v>
      </c>
      <c r="C99" s="47" t="s">
        <v>233</v>
      </c>
      <c r="D99" s="48" t="s">
        <v>234</v>
      </c>
      <c r="E99" s="49" t="s">
        <v>235</v>
      </c>
      <c r="F99" s="50">
        <v>5.48</v>
      </c>
      <c r="G99" s="54">
        <v>-0.98</v>
      </c>
      <c r="H99" s="51">
        <v>-5.37</v>
      </c>
      <c r="I99" s="55"/>
      <c r="J99" s="53"/>
      <c r="K99" s="53"/>
      <c r="L99" s="53"/>
      <c r="M99" s="53"/>
      <c r="N99" s="53"/>
      <c r="O99" s="164"/>
      <c r="P99" s="53"/>
      <c r="Q99" s="163">
        <v>-0.98</v>
      </c>
      <c r="R99" s="52">
        <v>-5.37</v>
      </c>
    </row>
    <row r="100" spans="1:18" ht="51" x14ac:dyDescent="0.2">
      <c r="A100" s="45">
        <v>79</v>
      </c>
      <c r="B100" s="46" t="s">
        <v>236</v>
      </c>
      <c r="C100" s="47" t="s">
        <v>237</v>
      </c>
      <c r="D100" s="48" t="s">
        <v>238</v>
      </c>
      <c r="E100" s="49" t="s">
        <v>126</v>
      </c>
      <c r="F100" s="50">
        <v>10883</v>
      </c>
      <c r="G100" s="54">
        <v>-2.9000000000000001E-2</v>
      </c>
      <c r="H100" s="51">
        <v>-315.61</v>
      </c>
      <c r="I100" s="55"/>
      <c r="J100" s="53"/>
      <c r="K100" s="53"/>
      <c r="L100" s="53"/>
      <c r="M100" s="53"/>
      <c r="N100" s="53"/>
      <c r="O100" s="164"/>
      <c r="P100" s="53"/>
      <c r="Q100" s="163">
        <v>-2.9000000000000001E-2</v>
      </c>
      <c r="R100" s="52">
        <v>-315.61</v>
      </c>
    </row>
    <row r="101" spans="1:18" ht="51" x14ac:dyDescent="0.2">
      <c r="A101" s="45">
        <v>80</v>
      </c>
      <c r="B101" s="46" t="s">
        <v>239</v>
      </c>
      <c r="C101" s="47" t="s">
        <v>144</v>
      </c>
      <c r="D101" s="48" t="s">
        <v>145</v>
      </c>
      <c r="E101" s="49" t="s">
        <v>126</v>
      </c>
      <c r="F101" s="50">
        <v>11856</v>
      </c>
      <c r="G101" s="54">
        <v>-6.3E-2</v>
      </c>
      <c r="H101" s="51">
        <v>-746.93</v>
      </c>
      <c r="I101" s="55"/>
      <c r="J101" s="53"/>
      <c r="K101" s="53"/>
      <c r="L101" s="53"/>
      <c r="M101" s="53"/>
      <c r="N101" s="53"/>
      <c r="O101" s="164"/>
      <c r="P101" s="53"/>
      <c r="Q101" s="163">
        <v>-6.3E-2</v>
      </c>
      <c r="R101" s="52">
        <v>-746.93</v>
      </c>
    </row>
    <row r="102" spans="1:18" ht="51" x14ac:dyDescent="0.2">
      <c r="A102" s="45">
        <v>81</v>
      </c>
      <c r="B102" s="46" t="s">
        <v>240</v>
      </c>
      <c r="C102" s="47" t="s">
        <v>241</v>
      </c>
      <c r="D102" s="48" t="s">
        <v>242</v>
      </c>
      <c r="E102" s="49" t="s">
        <v>122</v>
      </c>
      <c r="F102" s="50">
        <v>251.5</v>
      </c>
      <c r="G102" s="54">
        <v>-1.2989999999999999</v>
      </c>
      <c r="H102" s="51">
        <v>-326.7</v>
      </c>
      <c r="I102" s="55"/>
      <c r="J102" s="53"/>
      <c r="K102" s="53"/>
      <c r="L102" s="53"/>
      <c r="M102" s="53"/>
      <c r="N102" s="53"/>
      <c r="O102" s="164"/>
      <c r="P102" s="53"/>
      <c r="Q102" s="163">
        <v>-1.2989999999999999</v>
      </c>
      <c r="R102" s="52">
        <v>-326.7</v>
      </c>
    </row>
    <row r="103" spans="1:18" ht="51" x14ac:dyDescent="0.2">
      <c r="A103" s="45">
        <v>82</v>
      </c>
      <c r="B103" s="46" t="s">
        <v>243</v>
      </c>
      <c r="C103" s="47" t="s">
        <v>244</v>
      </c>
      <c r="D103" s="48" t="s">
        <v>245</v>
      </c>
      <c r="E103" s="49" t="s">
        <v>74</v>
      </c>
      <c r="F103" s="50">
        <v>2.5299999999999998</v>
      </c>
      <c r="G103" s="54">
        <v>-58.9</v>
      </c>
      <c r="H103" s="51">
        <v>-149.02000000000001</v>
      </c>
      <c r="I103" s="55"/>
      <c r="J103" s="53"/>
      <c r="K103" s="53"/>
      <c r="L103" s="53"/>
      <c r="M103" s="53"/>
      <c r="N103" s="53"/>
      <c r="O103" s="164"/>
      <c r="P103" s="53"/>
      <c r="Q103" s="163">
        <v>-58.9</v>
      </c>
      <c r="R103" s="52">
        <v>-149.02000000000001</v>
      </c>
    </row>
    <row r="104" spans="1:18" ht="51" x14ac:dyDescent="0.2">
      <c r="A104" s="45">
        <v>83</v>
      </c>
      <c r="B104" s="46" t="s">
        <v>246</v>
      </c>
      <c r="C104" s="47" t="s">
        <v>247</v>
      </c>
      <c r="D104" s="48" t="s">
        <v>248</v>
      </c>
      <c r="E104" s="49" t="s">
        <v>74</v>
      </c>
      <c r="F104" s="50">
        <v>30.82</v>
      </c>
      <c r="G104" s="54">
        <v>-29.388000000000002</v>
      </c>
      <c r="H104" s="51">
        <v>-905.74</v>
      </c>
      <c r="I104" s="55"/>
      <c r="J104" s="53"/>
      <c r="K104" s="53"/>
      <c r="L104" s="53"/>
      <c r="M104" s="53"/>
      <c r="N104" s="53"/>
      <c r="O104" s="164"/>
      <c r="P104" s="53"/>
      <c r="Q104" s="163">
        <v>-29.388000000000002</v>
      </c>
      <c r="R104" s="52">
        <v>-905.74</v>
      </c>
    </row>
    <row r="105" spans="1:18" ht="76.5" x14ac:dyDescent="0.2">
      <c r="A105" s="45">
        <v>84</v>
      </c>
      <c r="B105" s="46" t="s">
        <v>249</v>
      </c>
      <c r="C105" s="47" t="s">
        <v>250</v>
      </c>
      <c r="D105" s="48" t="s">
        <v>251</v>
      </c>
      <c r="E105" s="49" t="s">
        <v>252</v>
      </c>
      <c r="F105" s="50">
        <v>16237.75</v>
      </c>
      <c r="G105" s="54">
        <v>4</v>
      </c>
      <c r="H105" s="51">
        <v>65730.41</v>
      </c>
      <c r="I105" s="55"/>
      <c r="J105" s="53"/>
      <c r="K105" s="53"/>
      <c r="L105" s="53"/>
      <c r="M105" s="53"/>
      <c r="N105" s="53"/>
      <c r="O105" s="164"/>
      <c r="P105" s="53"/>
      <c r="Q105" s="163">
        <v>4</v>
      </c>
      <c r="R105" s="52">
        <v>65730.41</v>
      </c>
    </row>
    <row r="106" spans="1:18" ht="63.75" x14ac:dyDescent="0.2">
      <c r="A106" s="45">
        <v>85</v>
      </c>
      <c r="B106" s="46" t="s">
        <v>253</v>
      </c>
      <c r="C106" s="47" t="s">
        <v>254</v>
      </c>
      <c r="D106" s="48" t="s">
        <v>255</v>
      </c>
      <c r="E106" s="49" t="s">
        <v>78</v>
      </c>
      <c r="F106" s="50">
        <v>8929.91</v>
      </c>
      <c r="G106" s="54">
        <v>1</v>
      </c>
      <c r="H106" s="51">
        <v>10365.02</v>
      </c>
      <c r="I106" s="55"/>
      <c r="J106" s="53"/>
      <c r="K106" s="53"/>
      <c r="L106" s="52">
        <v>1</v>
      </c>
      <c r="M106" s="52">
        <v>10365.02</v>
      </c>
      <c r="N106" s="52">
        <v>10365.02</v>
      </c>
      <c r="O106" s="163">
        <v>1</v>
      </c>
      <c r="P106" s="52">
        <v>10365.02</v>
      </c>
      <c r="Q106" s="164"/>
      <c r="R106" s="53"/>
    </row>
    <row r="107" spans="1:18" ht="102" x14ac:dyDescent="0.2">
      <c r="A107" s="45">
        <v>86</v>
      </c>
      <c r="B107" s="46" t="s">
        <v>256</v>
      </c>
      <c r="C107" s="47" t="s">
        <v>257</v>
      </c>
      <c r="D107" s="48" t="s">
        <v>258</v>
      </c>
      <c r="E107" s="49" t="s">
        <v>78</v>
      </c>
      <c r="F107" s="50">
        <v>204248.37</v>
      </c>
      <c r="G107" s="54">
        <v>1</v>
      </c>
      <c r="H107" s="51">
        <v>206699.35</v>
      </c>
      <c r="I107" s="55"/>
      <c r="J107" s="53"/>
      <c r="K107" s="53"/>
      <c r="L107" s="52">
        <v>1</v>
      </c>
      <c r="M107" s="52">
        <v>206699.35</v>
      </c>
      <c r="N107" s="52">
        <v>206699.35</v>
      </c>
      <c r="O107" s="163">
        <v>1</v>
      </c>
      <c r="P107" s="52">
        <v>206699.35</v>
      </c>
      <c r="Q107" s="164"/>
      <c r="R107" s="53"/>
    </row>
    <row r="108" spans="1:18" ht="76.5" x14ac:dyDescent="0.2">
      <c r="A108" s="45">
        <v>87</v>
      </c>
      <c r="B108" s="46" t="s">
        <v>259</v>
      </c>
      <c r="C108" s="47" t="s">
        <v>131</v>
      </c>
      <c r="D108" s="48" t="s">
        <v>160</v>
      </c>
      <c r="E108" s="49" t="s">
        <v>74</v>
      </c>
      <c r="F108" s="50">
        <v>245.1</v>
      </c>
      <c r="G108" s="54">
        <v>2</v>
      </c>
      <c r="H108" s="51">
        <v>496.08</v>
      </c>
      <c r="I108" s="55"/>
      <c r="J108" s="53"/>
      <c r="K108" s="53"/>
      <c r="L108" s="52">
        <v>2</v>
      </c>
      <c r="M108" s="52">
        <v>496.08</v>
      </c>
      <c r="N108" s="52">
        <v>496.08</v>
      </c>
      <c r="O108" s="163">
        <v>2</v>
      </c>
      <c r="P108" s="52">
        <v>496.08</v>
      </c>
      <c r="Q108" s="164"/>
      <c r="R108" s="53"/>
    </row>
    <row r="109" spans="1:18" ht="63.75" x14ac:dyDescent="0.2">
      <c r="A109" s="45">
        <v>88</v>
      </c>
      <c r="B109" s="46" t="s">
        <v>260</v>
      </c>
      <c r="C109" s="47" t="s">
        <v>261</v>
      </c>
      <c r="D109" s="48" t="s">
        <v>262</v>
      </c>
      <c r="E109" s="49" t="s">
        <v>78</v>
      </c>
      <c r="F109" s="50">
        <v>31461.68</v>
      </c>
      <c r="G109" s="50">
        <v>3</v>
      </c>
      <c r="H109" s="51">
        <v>100263.35</v>
      </c>
      <c r="I109" s="52">
        <v>2</v>
      </c>
      <c r="J109" s="52">
        <v>66842.23</v>
      </c>
      <c r="K109" s="52">
        <v>66842.23</v>
      </c>
      <c r="L109" s="52">
        <v>1</v>
      </c>
      <c r="M109" s="52">
        <v>33421.120000000003</v>
      </c>
      <c r="N109" s="52">
        <v>100263.35</v>
      </c>
      <c r="O109" s="163">
        <v>3</v>
      </c>
      <c r="P109" s="52">
        <v>100263.35</v>
      </c>
      <c r="Q109" s="164"/>
      <c r="R109" s="53"/>
    </row>
    <row r="110" spans="1:18" ht="102" x14ac:dyDescent="0.2">
      <c r="A110" s="45">
        <v>89</v>
      </c>
      <c r="B110" s="46" t="s">
        <v>263</v>
      </c>
      <c r="C110" s="47" t="s">
        <v>264</v>
      </c>
      <c r="D110" s="48" t="s">
        <v>265</v>
      </c>
      <c r="E110" s="49" t="s">
        <v>78</v>
      </c>
      <c r="F110" s="50">
        <v>9260.7800000000007</v>
      </c>
      <c r="G110" s="50">
        <v>3</v>
      </c>
      <c r="H110" s="51">
        <v>39795.42</v>
      </c>
      <c r="I110" s="52">
        <v>2</v>
      </c>
      <c r="J110" s="52">
        <v>26530.28</v>
      </c>
      <c r="K110" s="52">
        <v>26530.28</v>
      </c>
      <c r="L110" s="52">
        <v>1</v>
      </c>
      <c r="M110" s="52">
        <v>13265.14</v>
      </c>
      <c r="N110" s="52">
        <v>39795.42</v>
      </c>
      <c r="O110" s="163">
        <v>3</v>
      </c>
      <c r="P110" s="52">
        <v>39795.42</v>
      </c>
      <c r="Q110" s="164"/>
      <c r="R110" s="53"/>
    </row>
    <row r="111" spans="1:18" ht="76.5" x14ac:dyDescent="0.2">
      <c r="A111" s="45">
        <v>90</v>
      </c>
      <c r="B111" s="46" t="s">
        <v>266</v>
      </c>
      <c r="C111" s="47" t="s">
        <v>267</v>
      </c>
      <c r="D111" s="48" t="s">
        <v>268</v>
      </c>
      <c r="E111" s="49" t="s">
        <v>78</v>
      </c>
      <c r="F111" s="50">
        <v>402573.53</v>
      </c>
      <c r="G111" s="54">
        <v>2</v>
      </c>
      <c r="H111" s="51">
        <v>814808.82</v>
      </c>
      <c r="I111" s="52">
        <v>1</v>
      </c>
      <c r="J111" s="52">
        <v>407404.41</v>
      </c>
      <c r="K111" s="52">
        <v>407404.41</v>
      </c>
      <c r="L111" s="52">
        <v>1</v>
      </c>
      <c r="M111" s="52">
        <v>407404.41</v>
      </c>
      <c r="N111" s="52">
        <v>814808.82</v>
      </c>
      <c r="O111" s="163">
        <v>2</v>
      </c>
      <c r="P111" s="52">
        <v>814808.82</v>
      </c>
      <c r="Q111" s="164"/>
      <c r="R111" s="52"/>
    </row>
    <row r="112" spans="1:18" ht="76.5" x14ac:dyDescent="0.2">
      <c r="A112" s="45">
        <v>91</v>
      </c>
      <c r="B112" s="46" t="s">
        <v>269</v>
      </c>
      <c r="C112" s="47" t="s">
        <v>270</v>
      </c>
      <c r="D112" s="48" t="s">
        <v>268</v>
      </c>
      <c r="E112" s="49" t="s">
        <v>78</v>
      </c>
      <c r="F112" s="50">
        <v>402573.53</v>
      </c>
      <c r="G112" s="54">
        <v>1</v>
      </c>
      <c r="H112" s="51">
        <v>407404.41</v>
      </c>
      <c r="I112" s="52">
        <v>1</v>
      </c>
      <c r="J112" s="52">
        <v>407404.41</v>
      </c>
      <c r="K112" s="52">
        <v>407404.41</v>
      </c>
      <c r="L112" s="53"/>
      <c r="M112" s="53"/>
      <c r="N112" s="53"/>
      <c r="O112" s="163">
        <v>1</v>
      </c>
      <c r="P112" s="52">
        <v>407404.41</v>
      </c>
      <c r="Q112" s="164"/>
      <c r="R112" s="52"/>
    </row>
    <row r="113" spans="1:18" ht="76.5" x14ac:dyDescent="0.2">
      <c r="A113" s="45">
        <v>92</v>
      </c>
      <c r="B113" s="46" t="s">
        <v>271</v>
      </c>
      <c r="C113" s="47" t="s">
        <v>272</v>
      </c>
      <c r="D113" s="48" t="s">
        <v>268</v>
      </c>
      <c r="E113" s="49" t="s">
        <v>78</v>
      </c>
      <c r="F113" s="50">
        <v>64848.86</v>
      </c>
      <c r="G113" s="50">
        <v>3</v>
      </c>
      <c r="H113" s="51">
        <v>196881.14</v>
      </c>
      <c r="I113" s="52">
        <v>2</v>
      </c>
      <c r="J113" s="52">
        <v>131254.09</v>
      </c>
      <c r="K113" s="52">
        <v>131254.09</v>
      </c>
      <c r="L113" s="52">
        <v>1</v>
      </c>
      <c r="M113" s="52">
        <v>65627.05</v>
      </c>
      <c r="N113" s="52">
        <v>196881.14</v>
      </c>
      <c r="O113" s="163">
        <v>3</v>
      </c>
      <c r="P113" s="52">
        <v>196881.14</v>
      </c>
      <c r="Q113" s="164"/>
      <c r="R113" s="52"/>
    </row>
    <row r="114" spans="1:18" ht="76.5" x14ac:dyDescent="0.2">
      <c r="A114" s="45">
        <v>93</v>
      </c>
      <c r="B114" s="46" t="s">
        <v>273</v>
      </c>
      <c r="C114" s="47" t="s">
        <v>274</v>
      </c>
      <c r="D114" s="48" t="s">
        <v>275</v>
      </c>
      <c r="E114" s="49" t="s">
        <v>78</v>
      </c>
      <c r="F114" s="50">
        <v>28324.05</v>
      </c>
      <c r="G114" s="50">
        <v>3</v>
      </c>
      <c r="H114" s="51">
        <v>90419.11</v>
      </c>
      <c r="I114" s="52">
        <v>3</v>
      </c>
      <c r="J114" s="52">
        <v>90419.11</v>
      </c>
      <c r="K114" s="52">
        <v>90419.11</v>
      </c>
      <c r="L114" s="53"/>
      <c r="M114" s="53"/>
      <c r="N114" s="53"/>
      <c r="O114" s="163">
        <v>3</v>
      </c>
      <c r="P114" s="52">
        <v>90419.11</v>
      </c>
      <c r="Q114" s="164"/>
      <c r="R114" s="53"/>
    </row>
    <row r="115" spans="1:18" ht="114.75" x14ac:dyDescent="0.2">
      <c r="A115" s="45">
        <v>94</v>
      </c>
      <c r="B115" s="46" t="s">
        <v>276</v>
      </c>
      <c r="C115" s="47" t="s">
        <v>277</v>
      </c>
      <c r="D115" s="48" t="s">
        <v>278</v>
      </c>
      <c r="E115" s="49" t="s">
        <v>78</v>
      </c>
      <c r="F115" s="50">
        <v>8918.8799999999992</v>
      </c>
      <c r="G115" s="50">
        <v>3</v>
      </c>
      <c r="H115" s="51">
        <v>38353.370000000003</v>
      </c>
      <c r="I115" s="52">
        <v>3</v>
      </c>
      <c r="J115" s="52">
        <v>38353.370000000003</v>
      </c>
      <c r="K115" s="52">
        <v>38353.370000000003</v>
      </c>
      <c r="L115" s="53"/>
      <c r="M115" s="53"/>
      <c r="N115" s="53"/>
      <c r="O115" s="163">
        <v>3</v>
      </c>
      <c r="P115" s="52">
        <v>38353.370000000003</v>
      </c>
      <c r="Q115" s="164"/>
      <c r="R115" s="53"/>
    </row>
    <row r="116" spans="1:18" ht="76.5" x14ac:dyDescent="0.2">
      <c r="A116" s="45">
        <v>95</v>
      </c>
      <c r="B116" s="46" t="s">
        <v>279</v>
      </c>
      <c r="C116" s="47" t="s">
        <v>267</v>
      </c>
      <c r="D116" s="48" t="s">
        <v>268</v>
      </c>
      <c r="E116" s="49" t="s">
        <v>78</v>
      </c>
      <c r="F116" s="50">
        <v>402573.53</v>
      </c>
      <c r="G116" s="54">
        <v>1</v>
      </c>
      <c r="H116" s="51">
        <v>407404.41</v>
      </c>
      <c r="I116" s="52">
        <v>1</v>
      </c>
      <c r="J116" s="52">
        <v>407404.41</v>
      </c>
      <c r="K116" s="52">
        <v>407404.41</v>
      </c>
      <c r="L116" s="53"/>
      <c r="M116" s="53"/>
      <c r="N116" s="53"/>
      <c r="O116" s="163">
        <v>1</v>
      </c>
      <c r="P116" s="52">
        <v>407404.41</v>
      </c>
      <c r="Q116" s="164"/>
      <c r="R116" s="52"/>
    </row>
    <row r="117" spans="1:18" ht="76.5" x14ac:dyDescent="0.2">
      <c r="A117" s="45">
        <v>96</v>
      </c>
      <c r="B117" s="46" t="s">
        <v>280</v>
      </c>
      <c r="C117" s="47" t="s">
        <v>281</v>
      </c>
      <c r="D117" s="48" t="s">
        <v>268</v>
      </c>
      <c r="E117" s="49" t="s">
        <v>78</v>
      </c>
      <c r="F117" s="50">
        <v>402573.53</v>
      </c>
      <c r="G117" s="54">
        <v>1</v>
      </c>
      <c r="H117" s="51">
        <v>407404.41</v>
      </c>
      <c r="I117" s="52">
        <v>1</v>
      </c>
      <c r="J117" s="52">
        <v>407404.41</v>
      </c>
      <c r="K117" s="52">
        <v>407404.41</v>
      </c>
      <c r="L117" s="53"/>
      <c r="M117" s="53"/>
      <c r="N117" s="53"/>
      <c r="O117" s="163">
        <v>1</v>
      </c>
      <c r="P117" s="52">
        <v>407404.41</v>
      </c>
      <c r="Q117" s="164"/>
      <c r="R117" s="52"/>
    </row>
    <row r="118" spans="1:18" ht="76.5" x14ac:dyDescent="0.2">
      <c r="A118" s="45">
        <v>97</v>
      </c>
      <c r="B118" s="46" t="s">
        <v>282</v>
      </c>
      <c r="C118" s="47" t="s">
        <v>283</v>
      </c>
      <c r="D118" s="48" t="s">
        <v>268</v>
      </c>
      <c r="E118" s="49" t="s">
        <v>78</v>
      </c>
      <c r="F118" s="50">
        <v>40012.25</v>
      </c>
      <c r="G118" s="54">
        <v>3</v>
      </c>
      <c r="H118" s="51">
        <v>121477.19</v>
      </c>
      <c r="I118" s="52">
        <v>3</v>
      </c>
      <c r="J118" s="52">
        <v>121477.19</v>
      </c>
      <c r="K118" s="52">
        <v>121477.19</v>
      </c>
      <c r="L118" s="53"/>
      <c r="M118" s="53"/>
      <c r="N118" s="53"/>
      <c r="O118" s="163">
        <v>3</v>
      </c>
      <c r="P118" s="52">
        <v>121477.19</v>
      </c>
      <c r="Q118" s="164"/>
      <c r="R118" s="53"/>
    </row>
    <row r="119" spans="1:18" ht="51" x14ac:dyDescent="0.2">
      <c r="A119" s="45">
        <v>98</v>
      </c>
      <c r="B119" s="46" t="s">
        <v>284</v>
      </c>
      <c r="C119" s="47" t="s">
        <v>285</v>
      </c>
      <c r="D119" s="48" t="s">
        <v>286</v>
      </c>
      <c r="E119" s="49" t="s">
        <v>78</v>
      </c>
      <c r="F119" s="50">
        <v>28213.38</v>
      </c>
      <c r="G119" s="54">
        <v>3</v>
      </c>
      <c r="H119" s="51">
        <v>88886.46</v>
      </c>
      <c r="I119" s="55"/>
      <c r="J119" s="53"/>
      <c r="K119" s="53"/>
      <c r="L119" s="52">
        <v>3</v>
      </c>
      <c r="M119" s="52">
        <v>88886.46</v>
      </c>
      <c r="N119" s="52">
        <v>88886.46</v>
      </c>
      <c r="O119" s="163">
        <v>3</v>
      </c>
      <c r="P119" s="52">
        <v>88886.46</v>
      </c>
      <c r="Q119" s="164"/>
      <c r="R119" s="52"/>
    </row>
    <row r="120" spans="1:18" ht="89.25" x14ac:dyDescent="0.2">
      <c r="A120" s="45">
        <v>99</v>
      </c>
      <c r="B120" s="46" t="s">
        <v>287</v>
      </c>
      <c r="C120" s="47" t="s">
        <v>288</v>
      </c>
      <c r="D120" s="48" t="s">
        <v>289</v>
      </c>
      <c r="E120" s="49" t="s">
        <v>78</v>
      </c>
      <c r="F120" s="50">
        <v>8918.8799999999992</v>
      </c>
      <c r="G120" s="54">
        <v>3</v>
      </c>
      <c r="H120" s="51">
        <v>38353.370000000003</v>
      </c>
      <c r="I120" s="55"/>
      <c r="J120" s="53"/>
      <c r="K120" s="53"/>
      <c r="L120" s="52">
        <v>3</v>
      </c>
      <c r="M120" s="52">
        <v>38353.370000000003</v>
      </c>
      <c r="N120" s="52">
        <v>38353.370000000003</v>
      </c>
      <c r="O120" s="163">
        <v>3</v>
      </c>
      <c r="P120" s="52">
        <v>38353.370000000003</v>
      </c>
      <c r="Q120" s="164"/>
      <c r="R120" s="53"/>
    </row>
    <row r="121" spans="1:18" ht="102" x14ac:dyDescent="0.2">
      <c r="A121" s="45">
        <v>100</v>
      </c>
      <c r="B121" s="46" t="s">
        <v>290</v>
      </c>
      <c r="C121" s="47" t="s">
        <v>291</v>
      </c>
      <c r="D121" s="48" t="s">
        <v>258</v>
      </c>
      <c r="E121" s="49" t="s">
        <v>78</v>
      </c>
      <c r="F121" s="50">
        <v>339767.16</v>
      </c>
      <c r="G121" s="54">
        <v>3</v>
      </c>
      <c r="H121" s="51">
        <v>1031533.1</v>
      </c>
      <c r="I121" s="55"/>
      <c r="J121" s="53"/>
      <c r="K121" s="53"/>
      <c r="L121" s="52">
        <v>3</v>
      </c>
      <c r="M121" s="52">
        <v>1031533.1</v>
      </c>
      <c r="N121" s="52">
        <v>1031533.1</v>
      </c>
      <c r="O121" s="163">
        <v>3</v>
      </c>
      <c r="P121" s="52">
        <v>1031533.1</v>
      </c>
      <c r="Q121" s="164"/>
      <c r="R121" s="53"/>
    </row>
    <row r="122" spans="1:18" ht="102" x14ac:dyDescent="0.2">
      <c r="A122" s="45">
        <v>101</v>
      </c>
      <c r="B122" s="46" t="s">
        <v>292</v>
      </c>
      <c r="C122" s="47" t="s">
        <v>293</v>
      </c>
      <c r="D122" s="48" t="s">
        <v>258</v>
      </c>
      <c r="E122" s="49" t="s">
        <v>78</v>
      </c>
      <c r="F122" s="50">
        <v>35559.64</v>
      </c>
      <c r="G122" s="54">
        <v>3</v>
      </c>
      <c r="H122" s="51">
        <v>107959.07</v>
      </c>
      <c r="I122" s="55"/>
      <c r="J122" s="53"/>
      <c r="K122" s="53"/>
      <c r="L122" s="52">
        <v>3</v>
      </c>
      <c r="M122" s="52">
        <v>107959.07</v>
      </c>
      <c r="N122" s="52">
        <v>107959.07</v>
      </c>
      <c r="O122" s="163">
        <v>3</v>
      </c>
      <c r="P122" s="52">
        <v>107959.07</v>
      </c>
      <c r="Q122" s="164"/>
      <c r="R122" s="53"/>
    </row>
    <row r="123" spans="1:18" ht="38.25" x14ac:dyDescent="0.2">
      <c r="A123" s="45">
        <v>102</v>
      </c>
      <c r="B123" s="46" t="s">
        <v>294</v>
      </c>
      <c r="C123" s="47" t="s">
        <v>295</v>
      </c>
      <c r="D123" s="48" t="s">
        <v>296</v>
      </c>
      <c r="E123" s="49" t="s">
        <v>74</v>
      </c>
      <c r="F123" s="50">
        <v>15480</v>
      </c>
      <c r="G123" s="54">
        <v>1</v>
      </c>
      <c r="H123" s="51">
        <v>16830.87</v>
      </c>
      <c r="I123" s="55"/>
      <c r="J123" s="53"/>
      <c r="K123" s="53"/>
      <c r="L123" s="53"/>
      <c r="M123" s="53"/>
      <c r="N123" s="53"/>
      <c r="O123" s="164"/>
      <c r="P123" s="53"/>
      <c r="Q123" s="163">
        <v>1</v>
      </c>
      <c r="R123" s="52">
        <v>16830.87</v>
      </c>
    </row>
    <row r="124" spans="1:18" ht="51" x14ac:dyDescent="0.2">
      <c r="A124" s="45">
        <v>103</v>
      </c>
      <c r="B124" s="46" t="s">
        <v>297</v>
      </c>
      <c r="C124" s="47" t="s">
        <v>298</v>
      </c>
      <c r="D124" s="48" t="s">
        <v>299</v>
      </c>
      <c r="E124" s="49" t="s">
        <v>126</v>
      </c>
      <c r="F124" s="50">
        <v>1448.8</v>
      </c>
      <c r="G124" s="54">
        <v>-1.94</v>
      </c>
      <c r="H124" s="51">
        <v>-2810.67</v>
      </c>
      <c r="I124" s="55"/>
      <c r="J124" s="53"/>
      <c r="K124" s="53"/>
      <c r="L124" s="53"/>
      <c r="M124" s="53"/>
      <c r="N124" s="53"/>
      <c r="O124" s="164"/>
      <c r="P124" s="53"/>
      <c r="Q124" s="163">
        <v>-1.94</v>
      </c>
      <c r="R124" s="52">
        <v>-2810.67</v>
      </c>
    </row>
    <row r="125" spans="1:18" ht="76.5" x14ac:dyDescent="0.2">
      <c r="A125" s="45">
        <v>104</v>
      </c>
      <c r="B125" s="46" t="s">
        <v>300</v>
      </c>
      <c r="C125" s="47" t="s">
        <v>68</v>
      </c>
      <c r="D125" s="48" t="s">
        <v>301</v>
      </c>
      <c r="E125" s="49" t="s">
        <v>46</v>
      </c>
      <c r="F125" s="50">
        <v>493.16</v>
      </c>
      <c r="G125" s="50">
        <v>20</v>
      </c>
      <c r="H125" s="51">
        <v>9981.56</v>
      </c>
      <c r="I125" s="55"/>
      <c r="J125" s="53"/>
      <c r="K125" s="53"/>
      <c r="L125" s="53"/>
      <c r="M125" s="53"/>
      <c r="N125" s="53"/>
      <c r="O125" s="164"/>
      <c r="P125" s="53"/>
      <c r="Q125" s="163">
        <v>20</v>
      </c>
      <c r="R125" s="52">
        <v>9981.56</v>
      </c>
    </row>
    <row r="126" spans="1:18" ht="38.25" x14ac:dyDescent="0.2">
      <c r="A126" s="45">
        <v>105</v>
      </c>
      <c r="B126" s="46" t="s">
        <v>302</v>
      </c>
      <c r="C126" s="47" t="s">
        <v>303</v>
      </c>
      <c r="D126" s="48" t="s">
        <v>296</v>
      </c>
      <c r="E126" s="49" t="s">
        <v>74</v>
      </c>
      <c r="F126" s="50">
        <v>15480</v>
      </c>
      <c r="G126" s="54">
        <v>3</v>
      </c>
      <c r="H126" s="51">
        <v>50492.6</v>
      </c>
      <c r="I126" s="55"/>
      <c r="J126" s="53"/>
      <c r="K126" s="53"/>
      <c r="L126" s="52">
        <v>3</v>
      </c>
      <c r="M126" s="52">
        <v>50492.6</v>
      </c>
      <c r="N126" s="52">
        <v>50492.6</v>
      </c>
      <c r="O126" s="163">
        <v>3</v>
      </c>
      <c r="P126" s="52">
        <v>50492.6</v>
      </c>
      <c r="Q126" s="164"/>
      <c r="R126" s="53"/>
    </row>
    <row r="127" spans="1:18" ht="51" x14ac:dyDescent="0.2">
      <c r="A127" s="45">
        <v>106</v>
      </c>
      <c r="B127" s="46" t="s">
        <v>304</v>
      </c>
      <c r="C127" s="47" t="s">
        <v>305</v>
      </c>
      <c r="D127" s="48" t="s">
        <v>306</v>
      </c>
      <c r="E127" s="49" t="s">
        <v>46</v>
      </c>
      <c r="F127" s="50">
        <v>2308.0100000000002</v>
      </c>
      <c r="G127" s="54">
        <v>-1.2</v>
      </c>
      <c r="H127" s="51">
        <v>-2769.61</v>
      </c>
      <c r="I127" s="55"/>
      <c r="J127" s="53"/>
      <c r="K127" s="53"/>
      <c r="L127" s="52">
        <v>-1.2</v>
      </c>
      <c r="M127" s="52">
        <v>-2769.61</v>
      </c>
      <c r="N127" s="52">
        <v>-2769.61</v>
      </c>
      <c r="O127" s="163">
        <v>-1.2</v>
      </c>
      <c r="P127" s="52">
        <v>-2769.61</v>
      </c>
      <c r="Q127" s="164"/>
      <c r="R127" s="53"/>
    </row>
    <row r="128" spans="1:18" ht="51" x14ac:dyDescent="0.2">
      <c r="A128" s="45">
        <v>107</v>
      </c>
      <c r="B128" s="46" t="s">
        <v>307</v>
      </c>
      <c r="C128" s="47" t="s">
        <v>308</v>
      </c>
      <c r="D128" s="48" t="s">
        <v>309</v>
      </c>
      <c r="E128" s="49" t="s">
        <v>74</v>
      </c>
      <c r="F128" s="50">
        <v>248.1</v>
      </c>
      <c r="G128" s="54">
        <v>-81</v>
      </c>
      <c r="H128" s="51">
        <v>-20096.099999999999</v>
      </c>
      <c r="I128" s="55"/>
      <c r="J128" s="53"/>
      <c r="K128" s="53"/>
      <c r="L128" s="52">
        <v>-81</v>
      </c>
      <c r="M128" s="52">
        <v>-20096.099999999999</v>
      </c>
      <c r="N128" s="52">
        <v>-20096.099999999999</v>
      </c>
      <c r="O128" s="163">
        <v>-81</v>
      </c>
      <c r="P128" s="52">
        <v>-20096.099999999999</v>
      </c>
      <c r="Q128" s="164"/>
      <c r="R128" s="53"/>
    </row>
    <row r="129" spans="1:18" ht="51" x14ac:dyDescent="0.2">
      <c r="A129" s="45">
        <v>108</v>
      </c>
      <c r="B129" s="46" t="s">
        <v>310</v>
      </c>
      <c r="C129" s="47" t="s">
        <v>311</v>
      </c>
      <c r="D129" s="48" t="s">
        <v>312</v>
      </c>
      <c r="E129" s="49" t="s">
        <v>126</v>
      </c>
      <c r="F129" s="50">
        <v>5470.15</v>
      </c>
      <c r="G129" s="54">
        <v>-0.15</v>
      </c>
      <c r="H129" s="51">
        <v>-820.52</v>
      </c>
      <c r="I129" s="55"/>
      <c r="J129" s="53"/>
      <c r="K129" s="53"/>
      <c r="L129" s="52">
        <v>-0.15</v>
      </c>
      <c r="M129" s="52">
        <v>-820.52</v>
      </c>
      <c r="N129" s="52">
        <v>-820.52</v>
      </c>
      <c r="O129" s="163">
        <v>-0.15</v>
      </c>
      <c r="P129" s="52">
        <v>-820.52</v>
      </c>
      <c r="Q129" s="164"/>
      <c r="R129" s="53"/>
    </row>
    <row r="130" spans="1:18" ht="51" x14ac:dyDescent="0.2">
      <c r="A130" s="45">
        <v>109</v>
      </c>
      <c r="B130" s="46" t="s">
        <v>313</v>
      </c>
      <c r="C130" s="47" t="s">
        <v>237</v>
      </c>
      <c r="D130" s="48" t="s">
        <v>238</v>
      </c>
      <c r="E130" s="49" t="s">
        <v>126</v>
      </c>
      <c r="F130" s="50">
        <v>10883</v>
      </c>
      <c r="G130" s="54">
        <v>-0.03</v>
      </c>
      <c r="H130" s="51">
        <v>-326.49</v>
      </c>
      <c r="I130" s="55"/>
      <c r="J130" s="53"/>
      <c r="K130" s="53"/>
      <c r="L130" s="52">
        <v>-0.03</v>
      </c>
      <c r="M130" s="52">
        <v>-326.49</v>
      </c>
      <c r="N130" s="52">
        <v>-326.49</v>
      </c>
      <c r="O130" s="163">
        <v>-0.03</v>
      </c>
      <c r="P130" s="52">
        <v>-326.49</v>
      </c>
      <c r="Q130" s="164"/>
      <c r="R130" s="53"/>
    </row>
    <row r="131" spans="1:18" ht="51" x14ac:dyDescent="0.2">
      <c r="A131" s="45">
        <v>110</v>
      </c>
      <c r="B131" s="46" t="s">
        <v>314</v>
      </c>
      <c r="C131" s="47" t="s">
        <v>211</v>
      </c>
      <c r="D131" s="48" t="s">
        <v>212</v>
      </c>
      <c r="E131" s="49" t="s">
        <v>126</v>
      </c>
      <c r="F131" s="50">
        <v>3700</v>
      </c>
      <c r="G131" s="54">
        <v>-0.24</v>
      </c>
      <c r="H131" s="51">
        <v>-888</v>
      </c>
      <c r="I131" s="55"/>
      <c r="J131" s="53"/>
      <c r="K131" s="53"/>
      <c r="L131" s="52">
        <v>-0.24</v>
      </c>
      <c r="M131" s="52">
        <v>-888</v>
      </c>
      <c r="N131" s="52">
        <v>-888</v>
      </c>
      <c r="O131" s="163">
        <v>-0.24</v>
      </c>
      <c r="P131" s="52">
        <v>-888</v>
      </c>
      <c r="Q131" s="164"/>
      <c r="R131" s="53"/>
    </row>
    <row r="132" spans="1:18" ht="51" x14ac:dyDescent="0.2">
      <c r="A132" s="45">
        <v>111</v>
      </c>
      <c r="B132" s="46" t="s">
        <v>315</v>
      </c>
      <c r="C132" s="47" t="s">
        <v>316</v>
      </c>
      <c r="D132" s="48" t="s">
        <v>317</v>
      </c>
      <c r="E132" s="49" t="s">
        <v>126</v>
      </c>
      <c r="F132" s="50">
        <v>4600</v>
      </c>
      <c r="G132" s="54">
        <v>-0.51</v>
      </c>
      <c r="H132" s="51">
        <v>-2346</v>
      </c>
      <c r="I132" s="55"/>
      <c r="J132" s="53"/>
      <c r="K132" s="53"/>
      <c r="L132" s="52">
        <v>-0.51</v>
      </c>
      <c r="M132" s="52">
        <v>-2346</v>
      </c>
      <c r="N132" s="52">
        <v>-2346</v>
      </c>
      <c r="O132" s="163">
        <v>-0.51</v>
      </c>
      <c r="P132" s="52">
        <v>-2346</v>
      </c>
      <c r="Q132" s="164"/>
      <c r="R132" s="53"/>
    </row>
    <row r="133" spans="1:18" ht="51" x14ac:dyDescent="0.2">
      <c r="A133" s="45">
        <v>112</v>
      </c>
      <c r="B133" s="46" t="s">
        <v>318</v>
      </c>
      <c r="C133" s="47" t="s">
        <v>298</v>
      </c>
      <c r="D133" s="48" t="s">
        <v>299</v>
      </c>
      <c r="E133" s="49" t="s">
        <v>126</v>
      </c>
      <c r="F133" s="50">
        <v>1448.8</v>
      </c>
      <c r="G133" s="54">
        <v>-5.82</v>
      </c>
      <c r="H133" s="51">
        <v>-8432.02</v>
      </c>
      <c r="I133" s="55"/>
      <c r="J133" s="53"/>
      <c r="K133" s="53"/>
      <c r="L133" s="52">
        <v>-5.82</v>
      </c>
      <c r="M133" s="52">
        <v>-8432.02</v>
      </c>
      <c r="N133" s="52">
        <v>-8432.02</v>
      </c>
      <c r="O133" s="163">
        <v>-5.82</v>
      </c>
      <c r="P133" s="52">
        <v>-8432.02</v>
      </c>
      <c r="Q133" s="164"/>
      <c r="R133" s="53"/>
    </row>
    <row r="134" spans="1:18" ht="76.5" x14ac:dyDescent="0.2">
      <c r="A134" s="45">
        <v>113</v>
      </c>
      <c r="B134" s="46" t="s">
        <v>319</v>
      </c>
      <c r="C134" s="47" t="s">
        <v>68</v>
      </c>
      <c r="D134" s="48" t="s">
        <v>301</v>
      </c>
      <c r="E134" s="49" t="s">
        <v>46</v>
      </c>
      <c r="F134" s="50">
        <v>493.16</v>
      </c>
      <c r="G134" s="50">
        <v>60</v>
      </c>
      <c r="H134" s="51">
        <v>29944.68</v>
      </c>
      <c r="I134" s="55"/>
      <c r="J134" s="53"/>
      <c r="K134" s="53"/>
      <c r="L134" s="52">
        <v>60</v>
      </c>
      <c r="M134" s="52">
        <v>29944.68</v>
      </c>
      <c r="N134" s="52">
        <v>29944.68</v>
      </c>
      <c r="O134" s="163">
        <v>60</v>
      </c>
      <c r="P134" s="52">
        <v>29944.68</v>
      </c>
      <c r="Q134" s="164"/>
      <c r="R134" s="53"/>
    </row>
    <row r="135" spans="1:18" ht="102" x14ac:dyDescent="0.2">
      <c r="A135" s="45">
        <v>114</v>
      </c>
      <c r="B135" s="46" t="s">
        <v>320</v>
      </c>
      <c r="C135" s="47" t="s">
        <v>321</v>
      </c>
      <c r="D135" s="48" t="s">
        <v>258</v>
      </c>
      <c r="E135" s="49" t="s">
        <v>78</v>
      </c>
      <c r="F135" s="50">
        <v>17718.55</v>
      </c>
      <c r="G135" s="54">
        <v>3</v>
      </c>
      <c r="H135" s="51">
        <v>53793.52</v>
      </c>
      <c r="I135" s="55"/>
      <c r="J135" s="53"/>
      <c r="K135" s="53"/>
      <c r="L135" s="52">
        <v>3</v>
      </c>
      <c r="M135" s="52">
        <v>53793.52</v>
      </c>
      <c r="N135" s="52">
        <v>53793.52</v>
      </c>
      <c r="O135" s="163">
        <v>3</v>
      </c>
      <c r="P135" s="52">
        <v>53793.52</v>
      </c>
      <c r="Q135" s="164"/>
      <c r="R135" s="53"/>
    </row>
    <row r="136" spans="1:18" ht="63.75" x14ac:dyDescent="0.2">
      <c r="A136" s="45">
        <v>115</v>
      </c>
      <c r="B136" s="46" t="s">
        <v>322</v>
      </c>
      <c r="C136" s="47" t="s">
        <v>323</v>
      </c>
      <c r="D136" s="48" t="s">
        <v>324</v>
      </c>
      <c r="E136" s="49" t="s">
        <v>82</v>
      </c>
      <c r="F136" s="50">
        <v>11263.73</v>
      </c>
      <c r="G136" s="50">
        <v>2.8000000000000001E-2</v>
      </c>
      <c r="H136" s="51">
        <v>448.29</v>
      </c>
      <c r="I136" s="55"/>
      <c r="J136" s="53"/>
      <c r="K136" s="53"/>
      <c r="L136" s="53"/>
      <c r="M136" s="53"/>
      <c r="N136" s="53"/>
      <c r="O136" s="164"/>
      <c r="P136" s="53"/>
      <c r="Q136" s="163">
        <v>2.8000000000000001E-2</v>
      </c>
      <c r="R136" s="52">
        <v>448.29</v>
      </c>
    </row>
    <row r="137" spans="1:18" ht="19.149999999999999" customHeight="1" x14ac:dyDescent="0.2">
      <c r="A137" s="123" t="s">
        <v>325</v>
      </c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</row>
    <row r="138" spans="1:18" ht="102" x14ac:dyDescent="0.2">
      <c r="A138" s="45">
        <v>116</v>
      </c>
      <c r="B138" s="46" t="s">
        <v>326</v>
      </c>
      <c r="C138" s="47" t="s">
        <v>327</v>
      </c>
      <c r="D138" s="48" t="s">
        <v>328</v>
      </c>
      <c r="E138" s="49" t="s">
        <v>82</v>
      </c>
      <c r="F138" s="50">
        <v>85866.5</v>
      </c>
      <c r="G138" s="50">
        <v>0.35755999999999999</v>
      </c>
      <c r="H138" s="51">
        <v>44065.45</v>
      </c>
      <c r="I138" s="55"/>
      <c r="J138" s="53"/>
      <c r="K138" s="53"/>
      <c r="L138" s="52">
        <v>0.04</v>
      </c>
      <c r="M138" s="52">
        <v>4929.57</v>
      </c>
      <c r="N138" s="52">
        <v>4929.57</v>
      </c>
      <c r="O138" s="163">
        <v>0.04</v>
      </c>
      <c r="P138" s="52">
        <v>4929.57</v>
      </c>
      <c r="Q138" s="163">
        <v>0.31756000000000001</v>
      </c>
      <c r="R138" s="52">
        <v>39135.879999999997</v>
      </c>
    </row>
    <row r="139" spans="1:18" ht="76.5" x14ac:dyDescent="0.2">
      <c r="A139" s="45">
        <v>117</v>
      </c>
      <c r="B139" s="46" t="s">
        <v>329</v>
      </c>
      <c r="C139" s="47" t="s">
        <v>68</v>
      </c>
      <c r="D139" s="48" t="s">
        <v>301</v>
      </c>
      <c r="E139" s="49" t="s">
        <v>46</v>
      </c>
      <c r="F139" s="50">
        <v>493.16</v>
      </c>
      <c r="G139" s="50">
        <v>719.33</v>
      </c>
      <c r="H139" s="51">
        <v>359001.72</v>
      </c>
      <c r="I139" s="55"/>
      <c r="J139" s="53"/>
      <c r="K139" s="53"/>
      <c r="L139" s="52">
        <v>42.78</v>
      </c>
      <c r="M139" s="52">
        <v>21350.55</v>
      </c>
      <c r="N139" s="52">
        <v>21350.55</v>
      </c>
      <c r="O139" s="163">
        <v>42.78</v>
      </c>
      <c r="P139" s="52">
        <v>21350.55</v>
      </c>
      <c r="Q139" s="163">
        <v>676.55</v>
      </c>
      <c r="R139" s="52">
        <v>337651.17</v>
      </c>
    </row>
    <row r="140" spans="1:18" ht="51" x14ac:dyDescent="0.2">
      <c r="A140" s="45">
        <v>118</v>
      </c>
      <c r="B140" s="46" t="s">
        <v>330</v>
      </c>
      <c r="C140" s="47" t="s">
        <v>331</v>
      </c>
      <c r="D140" s="48" t="s">
        <v>332</v>
      </c>
      <c r="E140" s="49" t="s">
        <v>31</v>
      </c>
      <c r="F140" s="50">
        <v>243627.48</v>
      </c>
      <c r="G140" s="50">
        <v>1.097</v>
      </c>
      <c r="H140" s="51">
        <v>273527.40999999997</v>
      </c>
      <c r="I140" s="55"/>
      <c r="J140" s="53"/>
      <c r="K140" s="53"/>
      <c r="L140" s="52">
        <v>0.99</v>
      </c>
      <c r="M140" s="52">
        <v>246847.91</v>
      </c>
      <c r="N140" s="52">
        <v>246847.91</v>
      </c>
      <c r="O140" s="163">
        <v>0.99</v>
      </c>
      <c r="P140" s="52">
        <v>246847.91</v>
      </c>
      <c r="Q140" s="163">
        <v>0.107</v>
      </c>
      <c r="R140" s="52">
        <v>26679.5</v>
      </c>
    </row>
    <row r="141" spans="1:18" ht="51" x14ac:dyDescent="0.2">
      <c r="A141" s="45">
        <v>119</v>
      </c>
      <c r="B141" s="46" t="s">
        <v>333</v>
      </c>
      <c r="C141" s="47" t="s">
        <v>331</v>
      </c>
      <c r="D141" s="48" t="s">
        <v>332</v>
      </c>
      <c r="E141" s="49" t="s">
        <v>31</v>
      </c>
      <c r="F141" s="50">
        <v>243627.48</v>
      </c>
      <c r="G141" s="50">
        <v>1.097</v>
      </c>
      <c r="H141" s="51">
        <v>273527.40999999997</v>
      </c>
      <c r="I141" s="55"/>
      <c r="J141" s="53"/>
      <c r="K141" s="53"/>
      <c r="L141" s="53"/>
      <c r="M141" s="53"/>
      <c r="N141" s="53"/>
      <c r="O141" s="164"/>
      <c r="P141" s="53"/>
      <c r="Q141" s="163">
        <v>1.097</v>
      </c>
      <c r="R141" s="52">
        <v>273527.40999999997</v>
      </c>
    </row>
    <row r="142" spans="1:18" ht="51" x14ac:dyDescent="0.2">
      <c r="A142" s="45">
        <v>120</v>
      </c>
      <c r="B142" s="46" t="s">
        <v>334</v>
      </c>
      <c r="C142" s="47" t="s">
        <v>335</v>
      </c>
      <c r="D142" s="48" t="s">
        <v>336</v>
      </c>
      <c r="E142" s="49" t="s">
        <v>46</v>
      </c>
      <c r="F142" s="50">
        <v>196.81</v>
      </c>
      <c r="G142" s="54">
        <v>-1283.49</v>
      </c>
      <c r="H142" s="51">
        <v>-252603.67</v>
      </c>
      <c r="I142" s="55"/>
      <c r="J142" s="53"/>
      <c r="K142" s="53"/>
      <c r="L142" s="52">
        <v>-1153.07</v>
      </c>
      <c r="M142" s="52">
        <v>-226935.71</v>
      </c>
      <c r="N142" s="52">
        <v>-226935.71</v>
      </c>
      <c r="O142" s="163">
        <v>-1153.07</v>
      </c>
      <c r="P142" s="52">
        <v>-226935.71</v>
      </c>
      <c r="Q142" s="163">
        <v>-130.41999999999999</v>
      </c>
      <c r="R142" s="52">
        <v>-25667.96</v>
      </c>
    </row>
    <row r="143" spans="1:18" ht="76.5" x14ac:dyDescent="0.2">
      <c r="A143" s="45">
        <v>121</v>
      </c>
      <c r="B143" s="46" t="s">
        <v>337</v>
      </c>
      <c r="C143" s="47" t="s">
        <v>68</v>
      </c>
      <c r="D143" s="48" t="s">
        <v>301</v>
      </c>
      <c r="E143" s="49" t="s">
        <v>46</v>
      </c>
      <c r="F143" s="50">
        <v>493.16</v>
      </c>
      <c r="G143" s="54">
        <v>1283.49</v>
      </c>
      <c r="H143" s="51">
        <v>640561.52</v>
      </c>
      <c r="I143" s="55"/>
      <c r="J143" s="53"/>
      <c r="K143" s="53"/>
      <c r="L143" s="52">
        <v>1153.07</v>
      </c>
      <c r="M143" s="52">
        <v>575471.78</v>
      </c>
      <c r="N143" s="52">
        <v>575471.78</v>
      </c>
      <c r="O143" s="163">
        <v>1153.07</v>
      </c>
      <c r="P143" s="52">
        <v>575471.78</v>
      </c>
      <c r="Q143" s="163">
        <v>130.41999999999999</v>
      </c>
      <c r="R143" s="52">
        <v>65089.74</v>
      </c>
    </row>
    <row r="144" spans="1:18" ht="63.75" x14ac:dyDescent="0.2">
      <c r="A144" s="45">
        <v>122</v>
      </c>
      <c r="B144" s="46" t="s">
        <v>338</v>
      </c>
      <c r="C144" s="47" t="s">
        <v>339</v>
      </c>
      <c r="D144" s="48" t="s">
        <v>340</v>
      </c>
      <c r="E144" s="49" t="s">
        <v>82</v>
      </c>
      <c r="F144" s="50">
        <v>10809.46</v>
      </c>
      <c r="G144" s="50">
        <v>8.0379999999999993E-2</v>
      </c>
      <c r="H144" s="51">
        <v>1239.83</v>
      </c>
      <c r="I144" s="55"/>
      <c r="J144" s="53"/>
      <c r="K144" s="53"/>
      <c r="L144" s="53"/>
      <c r="M144" s="53"/>
      <c r="N144" s="53"/>
      <c r="O144" s="164"/>
      <c r="P144" s="53"/>
      <c r="Q144" s="163">
        <v>8.0379999999999993E-2</v>
      </c>
      <c r="R144" s="52">
        <v>1239.83</v>
      </c>
    </row>
    <row r="145" spans="1:18" ht="22.5" customHeight="1" x14ac:dyDescent="0.2">
      <c r="A145" s="125" t="s">
        <v>341</v>
      </c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</row>
    <row r="146" spans="1:18" ht="19.149999999999999" customHeight="1" x14ac:dyDescent="0.2">
      <c r="A146" s="123" t="s">
        <v>342</v>
      </c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</row>
    <row r="147" spans="1:18" ht="19.149999999999999" customHeight="1" x14ac:dyDescent="0.2">
      <c r="A147" s="123" t="s">
        <v>343</v>
      </c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</row>
    <row r="148" spans="1:18" ht="38.25" x14ac:dyDescent="0.2">
      <c r="A148" s="45">
        <v>123</v>
      </c>
      <c r="B148" s="46" t="s">
        <v>344</v>
      </c>
      <c r="C148" s="47" t="s">
        <v>345</v>
      </c>
      <c r="D148" s="48" t="s">
        <v>346</v>
      </c>
      <c r="E148" s="49" t="s">
        <v>126</v>
      </c>
      <c r="F148" s="50">
        <v>439.57</v>
      </c>
      <c r="G148" s="50">
        <v>4.62</v>
      </c>
      <c r="H148" s="51">
        <v>1460.17</v>
      </c>
      <c r="I148" s="55"/>
      <c r="J148" s="53"/>
      <c r="K148" s="53"/>
      <c r="L148" s="52">
        <v>4.62</v>
      </c>
      <c r="M148" s="52">
        <v>1460.17</v>
      </c>
      <c r="N148" s="52">
        <v>1460.17</v>
      </c>
      <c r="O148" s="163">
        <v>4.62</v>
      </c>
      <c r="P148" s="52">
        <v>1460.17</v>
      </c>
      <c r="Q148" s="164"/>
      <c r="R148" s="53"/>
    </row>
    <row r="149" spans="1:18" ht="51" x14ac:dyDescent="0.2">
      <c r="A149" s="45">
        <v>124</v>
      </c>
      <c r="B149" s="46" t="s">
        <v>347</v>
      </c>
      <c r="C149" s="47" t="s">
        <v>348</v>
      </c>
      <c r="D149" s="48" t="s">
        <v>349</v>
      </c>
      <c r="E149" s="49" t="s">
        <v>126</v>
      </c>
      <c r="F149" s="50">
        <v>848.23</v>
      </c>
      <c r="G149" s="54">
        <v>6.82</v>
      </c>
      <c r="H149" s="51">
        <v>5069.3900000000003</v>
      </c>
      <c r="I149" s="55"/>
      <c r="J149" s="53"/>
      <c r="K149" s="53"/>
      <c r="L149" s="52">
        <v>6.82</v>
      </c>
      <c r="M149" s="52">
        <v>5069.3900000000003</v>
      </c>
      <c r="N149" s="52">
        <v>5069.3900000000003</v>
      </c>
      <c r="O149" s="163">
        <v>6.82</v>
      </c>
      <c r="P149" s="52">
        <v>5069.3900000000003</v>
      </c>
      <c r="Q149" s="164"/>
      <c r="R149" s="53"/>
    </row>
    <row r="150" spans="1:18" ht="51" x14ac:dyDescent="0.2">
      <c r="A150" s="45">
        <v>125</v>
      </c>
      <c r="B150" s="46" t="s">
        <v>350</v>
      </c>
      <c r="C150" s="47" t="s">
        <v>351</v>
      </c>
      <c r="D150" s="48" t="s">
        <v>91</v>
      </c>
      <c r="E150" s="49" t="s">
        <v>42</v>
      </c>
      <c r="F150" s="50">
        <v>22.33</v>
      </c>
      <c r="G150" s="54">
        <v>11.44</v>
      </c>
      <c r="H150" s="51">
        <v>255.46</v>
      </c>
      <c r="I150" s="55"/>
      <c r="J150" s="53"/>
      <c r="K150" s="53"/>
      <c r="L150" s="52">
        <v>11.44</v>
      </c>
      <c r="M150" s="52">
        <v>255.46</v>
      </c>
      <c r="N150" s="52">
        <v>255.46</v>
      </c>
      <c r="O150" s="163">
        <v>11.44</v>
      </c>
      <c r="P150" s="52">
        <v>255.46</v>
      </c>
      <c r="Q150" s="164"/>
      <c r="R150" s="53"/>
    </row>
    <row r="151" spans="1:18" ht="51" x14ac:dyDescent="0.2">
      <c r="A151" s="45">
        <v>126</v>
      </c>
      <c r="B151" s="46" t="s">
        <v>352</v>
      </c>
      <c r="C151" s="47" t="s">
        <v>353</v>
      </c>
      <c r="D151" s="48" t="s">
        <v>97</v>
      </c>
      <c r="E151" s="49" t="s">
        <v>42</v>
      </c>
      <c r="F151" s="50">
        <v>22.33</v>
      </c>
      <c r="G151" s="54">
        <v>11.44</v>
      </c>
      <c r="H151" s="51">
        <v>255.46</v>
      </c>
      <c r="I151" s="55"/>
      <c r="J151" s="53"/>
      <c r="K151" s="53"/>
      <c r="L151" s="52">
        <v>11.44</v>
      </c>
      <c r="M151" s="52">
        <v>255.46</v>
      </c>
      <c r="N151" s="52">
        <v>255.46</v>
      </c>
      <c r="O151" s="163">
        <v>11.44</v>
      </c>
      <c r="P151" s="52">
        <v>255.46</v>
      </c>
      <c r="Q151" s="164"/>
      <c r="R151" s="53"/>
    </row>
    <row r="152" spans="1:18" ht="63.75" x14ac:dyDescent="0.2">
      <c r="A152" s="45">
        <v>127</v>
      </c>
      <c r="B152" s="46" t="s">
        <v>354</v>
      </c>
      <c r="C152" s="47" t="s">
        <v>355</v>
      </c>
      <c r="D152" s="48" t="s">
        <v>41</v>
      </c>
      <c r="E152" s="49" t="s">
        <v>42</v>
      </c>
      <c r="F152" s="50">
        <v>2.91</v>
      </c>
      <c r="G152" s="54">
        <v>11.44</v>
      </c>
      <c r="H152" s="51">
        <v>33.29</v>
      </c>
      <c r="I152" s="55"/>
      <c r="J152" s="53"/>
      <c r="K152" s="53"/>
      <c r="L152" s="52">
        <v>11.44</v>
      </c>
      <c r="M152" s="52">
        <v>33.29</v>
      </c>
      <c r="N152" s="52">
        <v>33.29</v>
      </c>
      <c r="O152" s="163">
        <v>11.44</v>
      </c>
      <c r="P152" s="52">
        <v>33.29</v>
      </c>
      <c r="Q152" s="164"/>
      <c r="R152" s="53"/>
    </row>
    <row r="153" spans="1:18" ht="19.149999999999999" customHeight="1" x14ac:dyDescent="0.2">
      <c r="A153" s="123" t="s">
        <v>356</v>
      </c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</row>
    <row r="154" spans="1:18" ht="63.75" x14ac:dyDescent="0.2">
      <c r="A154" s="45">
        <v>128</v>
      </c>
      <c r="B154" s="46" t="s">
        <v>357</v>
      </c>
      <c r="C154" s="47" t="s">
        <v>358</v>
      </c>
      <c r="D154" s="48" t="s">
        <v>359</v>
      </c>
      <c r="E154" s="49" t="s">
        <v>46</v>
      </c>
      <c r="F154" s="50">
        <v>1322.7</v>
      </c>
      <c r="G154" s="50">
        <v>30</v>
      </c>
      <c r="H154" s="51">
        <v>45538.559999999998</v>
      </c>
      <c r="I154" s="55"/>
      <c r="J154" s="53"/>
      <c r="K154" s="53"/>
      <c r="L154" s="52">
        <v>30</v>
      </c>
      <c r="M154" s="52">
        <v>45538.559999999998</v>
      </c>
      <c r="N154" s="52">
        <v>45538.559999999998</v>
      </c>
      <c r="O154" s="163">
        <v>30</v>
      </c>
      <c r="P154" s="52">
        <v>45538.559999999998</v>
      </c>
      <c r="Q154" s="164"/>
      <c r="R154" s="53"/>
    </row>
    <row r="155" spans="1:18" ht="63.75" x14ac:dyDescent="0.2">
      <c r="A155" s="45">
        <v>129</v>
      </c>
      <c r="B155" s="46" t="s">
        <v>360</v>
      </c>
      <c r="C155" s="47" t="s">
        <v>361</v>
      </c>
      <c r="D155" s="48" t="s">
        <v>359</v>
      </c>
      <c r="E155" s="49" t="s">
        <v>46</v>
      </c>
      <c r="F155" s="50">
        <v>1322.7</v>
      </c>
      <c r="G155" s="50">
        <v>19.2</v>
      </c>
      <c r="H155" s="51">
        <v>29144.67</v>
      </c>
      <c r="I155" s="55"/>
      <c r="J155" s="53"/>
      <c r="K155" s="53"/>
      <c r="L155" s="52">
        <v>19.2</v>
      </c>
      <c r="M155" s="52">
        <v>29144.67</v>
      </c>
      <c r="N155" s="52">
        <v>29144.67</v>
      </c>
      <c r="O155" s="163">
        <v>19.2</v>
      </c>
      <c r="P155" s="52">
        <v>29144.67</v>
      </c>
      <c r="Q155" s="164"/>
      <c r="R155" s="53"/>
    </row>
    <row r="156" spans="1:18" ht="63.75" x14ac:dyDescent="0.2">
      <c r="A156" s="45">
        <v>130</v>
      </c>
      <c r="B156" s="46" t="s">
        <v>362</v>
      </c>
      <c r="C156" s="47" t="s">
        <v>363</v>
      </c>
      <c r="D156" s="48" t="s">
        <v>109</v>
      </c>
      <c r="E156" s="49" t="s">
        <v>42</v>
      </c>
      <c r="F156" s="50">
        <v>3.28</v>
      </c>
      <c r="G156" s="50">
        <v>98.4</v>
      </c>
      <c r="H156" s="51">
        <v>322.75</v>
      </c>
      <c r="I156" s="55"/>
      <c r="J156" s="53"/>
      <c r="K156" s="53"/>
      <c r="L156" s="52">
        <v>98.4</v>
      </c>
      <c r="M156" s="52">
        <v>322.75</v>
      </c>
      <c r="N156" s="52">
        <v>322.75</v>
      </c>
      <c r="O156" s="163">
        <v>98.4</v>
      </c>
      <c r="P156" s="52">
        <v>322.75</v>
      </c>
      <c r="Q156" s="164"/>
      <c r="R156" s="53"/>
    </row>
    <row r="157" spans="1:18" ht="51" x14ac:dyDescent="0.2">
      <c r="A157" s="45">
        <v>131</v>
      </c>
      <c r="B157" s="46" t="s">
        <v>364</v>
      </c>
      <c r="C157" s="47" t="s">
        <v>365</v>
      </c>
      <c r="D157" s="48" t="s">
        <v>112</v>
      </c>
      <c r="E157" s="49" t="s">
        <v>42</v>
      </c>
      <c r="F157" s="50">
        <v>42.98</v>
      </c>
      <c r="G157" s="50">
        <v>24.6</v>
      </c>
      <c r="H157" s="51">
        <v>1057.31</v>
      </c>
      <c r="I157" s="55"/>
      <c r="J157" s="53"/>
      <c r="K157" s="53"/>
      <c r="L157" s="52">
        <v>24.6</v>
      </c>
      <c r="M157" s="52">
        <v>1057.31</v>
      </c>
      <c r="N157" s="52">
        <v>1057.31</v>
      </c>
      <c r="O157" s="163">
        <v>24.6</v>
      </c>
      <c r="P157" s="52">
        <v>1057.31</v>
      </c>
      <c r="Q157" s="164"/>
      <c r="R157" s="53"/>
    </row>
    <row r="158" spans="1:18" ht="63.75" x14ac:dyDescent="0.2">
      <c r="A158" s="45">
        <v>132</v>
      </c>
      <c r="B158" s="46" t="s">
        <v>366</v>
      </c>
      <c r="C158" s="47" t="s">
        <v>44</v>
      </c>
      <c r="D158" s="48" t="s">
        <v>114</v>
      </c>
      <c r="E158" s="49" t="s">
        <v>46</v>
      </c>
      <c r="F158" s="50">
        <v>162.38</v>
      </c>
      <c r="G158" s="50">
        <v>49.2</v>
      </c>
      <c r="H158" s="51">
        <v>7989.1</v>
      </c>
      <c r="I158" s="55"/>
      <c r="J158" s="53"/>
      <c r="K158" s="53"/>
      <c r="L158" s="52">
        <v>49.2</v>
      </c>
      <c r="M158" s="52">
        <v>7989.1</v>
      </c>
      <c r="N158" s="52">
        <v>7989.1</v>
      </c>
      <c r="O158" s="163">
        <v>49.2</v>
      </c>
      <c r="P158" s="52">
        <v>7989.1</v>
      </c>
      <c r="Q158" s="164"/>
      <c r="R158" s="53"/>
    </row>
    <row r="159" spans="1:18" ht="19.149999999999999" customHeight="1" x14ac:dyDescent="0.2">
      <c r="A159" s="123" t="s">
        <v>367</v>
      </c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</row>
    <row r="160" spans="1:18" ht="63.75" x14ac:dyDescent="0.2">
      <c r="A160" s="45">
        <v>133</v>
      </c>
      <c r="B160" s="46" t="s">
        <v>368</v>
      </c>
      <c r="C160" s="47" t="s">
        <v>369</v>
      </c>
      <c r="D160" s="48" t="s">
        <v>370</v>
      </c>
      <c r="E160" s="49" t="s">
        <v>31</v>
      </c>
      <c r="F160" s="50">
        <v>3111.64</v>
      </c>
      <c r="G160" s="50">
        <v>0.157</v>
      </c>
      <c r="H160" s="51">
        <v>700.58</v>
      </c>
      <c r="I160" s="55"/>
      <c r="J160" s="53"/>
      <c r="K160" s="53"/>
      <c r="L160" s="52">
        <v>0.157</v>
      </c>
      <c r="M160" s="52">
        <v>700.58</v>
      </c>
      <c r="N160" s="52">
        <v>700.58</v>
      </c>
      <c r="O160" s="163">
        <v>0.157</v>
      </c>
      <c r="P160" s="52">
        <v>700.58</v>
      </c>
      <c r="Q160" s="164"/>
      <c r="R160" s="53"/>
    </row>
    <row r="161" spans="1:18" ht="76.5" x14ac:dyDescent="0.2">
      <c r="A161" s="45">
        <v>134</v>
      </c>
      <c r="B161" s="46" t="s">
        <v>371</v>
      </c>
      <c r="C161" s="47" t="s">
        <v>372</v>
      </c>
      <c r="D161" s="48" t="s">
        <v>373</v>
      </c>
      <c r="E161" s="49" t="s">
        <v>35</v>
      </c>
      <c r="F161" s="50">
        <v>2751.87</v>
      </c>
      <c r="G161" s="50">
        <v>0.03</v>
      </c>
      <c r="H161" s="51">
        <v>94.94</v>
      </c>
      <c r="I161" s="55"/>
      <c r="J161" s="53"/>
      <c r="K161" s="53"/>
      <c r="L161" s="52">
        <v>0.03</v>
      </c>
      <c r="M161" s="52">
        <v>94.94</v>
      </c>
      <c r="N161" s="52">
        <v>94.94</v>
      </c>
      <c r="O161" s="163">
        <v>0.03</v>
      </c>
      <c r="P161" s="52">
        <v>94.94</v>
      </c>
      <c r="Q161" s="164"/>
      <c r="R161" s="53"/>
    </row>
    <row r="162" spans="1:18" ht="63.75" x14ac:dyDescent="0.2">
      <c r="A162" s="45">
        <v>135</v>
      </c>
      <c r="B162" s="46" t="s">
        <v>374</v>
      </c>
      <c r="C162" s="47" t="s">
        <v>37</v>
      </c>
      <c r="D162" s="48" t="s">
        <v>38</v>
      </c>
      <c r="E162" s="49" t="s">
        <v>35</v>
      </c>
      <c r="F162" s="50">
        <v>401.7</v>
      </c>
      <c r="G162" s="54">
        <v>0.03</v>
      </c>
      <c r="H162" s="51">
        <v>15.94</v>
      </c>
      <c r="I162" s="55"/>
      <c r="J162" s="53"/>
      <c r="K162" s="53"/>
      <c r="L162" s="52">
        <v>0.03</v>
      </c>
      <c r="M162" s="52">
        <v>15.94</v>
      </c>
      <c r="N162" s="52">
        <v>15.94</v>
      </c>
      <c r="O162" s="163">
        <v>0.03</v>
      </c>
      <c r="P162" s="52">
        <v>15.94</v>
      </c>
      <c r="Q162" s="164"/>
      <c r="R162" s="53"/>
    </row>
    <row r="163" spans="1:18" ht="76.5" x14ac:dyDescent="0.2">
      <c r="A163" s="45">
        <v>136</v>
      </c>
      <c r="B163" s="46" t="s">
        <v>375</v>
      </c>
      <c r="C163" s="47" t="s">
        <v>40</v>
      </c>
      <c r="D163" s="48" t="s">
        <v>41</v>
      </c>
      <c r="E163" s="49" t="s">
        <v>42</v>
      </c>
      <c r="F163" s="50">
        <v>2.91</v>
      </c>
      <c r="G163" s="50">
        <v>252</v>
      </c>
      <c r="H163" s="51">
        <v>733.32</v>
      </c>
      <c r="I163" s="55"/>
      <c r="J163" s="53"/>
      <c r="K163" s="53"/>
      <c r="L163" s="52">
        <v>252</v>
      </c>
      <c r="M163" s="52">
        <v>733.32</v>
      </c>
      <c r="N163" s="52">
        <v>733.32</v>
      </c>
      <c r="O163" s="163">
        <v>252</v>
      </c>
      <c r="P163" s="52">
        <v>733.32</v>
      </c>
      <c r="Q163" s="164"/>
      <c r="R163" s="52"/>
    </row>
    <row r="164" spans="1:18" ht="63.75" x14ac:dyDescent="0.2">
      <c r="A164" s="45">
        <v>137</v>
      </c>
      <c r="B164" s="46" t="s">
        <v>376</v>
      </c>
      <c r="C164" s="47" t="s">
        <v>377</v>
      </c>
      <c r="D164" s="48" t="s">
        <v>378</v>
      </c>
      <c r="E164" s="49" t="s">
        <v>42</v>
      </c>
      <c r="F164" s="50">
        <v>3.96</v>
      </c>
      <c r="G164" s="50">
        <v>47.4</v>
      </c>
      <c r="H164" s="51">
        <v>187.7</v>
      </c>
      <c r="I164" s="55"/>
      <c r="J164" s="53"/>
      <c r="K164" s="53"/>
      <c r="L164" s="52">
        <v>47.4</v>
      </c>
      <c r="M164" s="52">
        <v>187.7</v>
      </c>
      <c r="N164" s="52">
        <v>187.7</v>
      </c>
      <c r="O164" s="163">
        <v>47.4</v>
      </c>
      <c r="P164" s="52">
        <v>187.7</v>
      </c>
      <c r="Q164" s="164"/>
      <c r="R164" s="53"/>
    </row>
    <row r="165" spans="1:18" ht="63.75" x14ac:dyDescent="0.2">
      <c r="A165" s="45">
        <v>138</v>
      </c>
      <c r="B165" s="46" t="s">
        <v>379</v>
      </c>
      <c r="C165" s="47" t="s">
        <v>355</v>
      </c>
      <c r="D165" s="48" t="s">
        <v>41</v>
      </c>
      <c r="E165" s="49" t="s">
        <v>42</v>
      </c>
      <c r="F165" s="50">
        <v>2.91</v>
      </c>
      <c r="G165" s="50">
        <v>299.39999999999998</v>
      </c>
      <c r="H165" s="51">
        <v>871.25</v>
      </c>
      <c r="I165" s="55"/>
      <c r="J165" s="53"/>
      <c r="K165" s="53"/>
      <c r="L165" s="52">
        <v>299.39999999999998</v>
      </c>
      <c r="M165" s="52">
        <v>871.25</v>
      </c>
      <c r="N165" s="52">
        <v>871.25</v>
      </c>
      <c r="O165" s="163">
        <v>299.39999999999998</v>
      </c>
      <c r="P165" s="52">
        <v>871.25</v>
      </c>
      <c r="Q165" s="164"/>
      <c r="R165" s="53"/>
    </row>
    <row r="166" spans="1:18" ht="63.75" x14ac:dyDescent="0.2">
      <c r="A166" s="45">
        <v>139</v>
      </c>
      <c r="B166" s="46" t="s">
        <v>380</v>
      </c>
      <c r="C166" s="47" t="s">
        <v>381</v>
      </c>
      <c r="D166" s="48" t="s">
        <v>382</v>
      </c>
      <c r="E166" s="49" t="s">
        <v>31</v>
      </c>
      <c r="F166" s="50">
        <v>479.33</v>
      </c>
      <c r="G166" s="50">
        <v>0.187</v>
      </c>
      <c r="H166" s="51">
        <v>128.85</v>
      </c>
      <c r="I166" s="55"/>
      <c r="J166" s="53"/>
      <c r="K166" s="53"/>
      <c r="L166" s="52">
        <v>0.187</v>
      </c>
      <c r="M166" s="52">
        <v>128.85</v>
      </c>
      <c r="N166" s="52">
        <v>128.85</v>
      </c>
      <c r="O166" s="163">
        <v>0.187</v>
      </c>
      <c r="P166" s="52">
        <v>128.85</v>
      </c>
      <c r="Q166" s="164"/>
      <c r="R166" s="53"/>
    </row>
    <row r="167" spans="1:18" ht="63.75" x14ac:dyDescent="0.2">
      <c r="A167" s="45">
        <v>140</v>
      </c>
      <c r="B167" s="46" t="s">
        <v>383</v>
      </c>
      <c r="C167" s="47" t="s">
        <v>384</v>
      </c>
      <c r="D167" s="48" t="s">
        <v>385</v>
      </c>
      <c r="E167" s="49" t="s">
        <v>31</v>
      </c>
      <c r="F167" s="50">
        <v>1160.98</v>
      </c>
      <c r="G167" s="54">
        <v>0.187</v>
      </c>
      <c r="H167" s="51">
        <v>312.08999999999997</v>
      </c>
      <c r="I167" s="55"/>
      <c r="J167" s="53"/>
      <c r="K167" s="53"/>
      <c r="L167" s="52">
        <v>0.187</v>
      </c>
      <c r="M167" s="52">
        <v>312.08999999999997</v>
      </c>
      <c r="N167" s="52">
        <v>312.08999999999997</v>
      </c>
      <c r="O167" s="163">
        <v>0.187</v>
      </c>
      <c r="P167" s="52">
        <v>312.08999999999997</v>
      </c>
      <c r="Q167" s="164"/>
      <c r="R167" s="52"/>
    </row>
    <row r="168" spans="1:18" ht="51" x14ac:dyDescent="0.2">
      <c r="A168" s="45">
        <v>141</v>
      </c>
      <c r="B168" s="46" t="s">
        <v>386</v>
      </c>
      <c r="C168" s="47" t="s">
        <v>387</v>
      </c>
      <c r="D168" s="48" t="s">
        <v>388</v>
      </c>
      <c r="E168" s="49" t="s">
        <v>31</v>
      </c>
      <c r="F168" s="50">
        <v>153.63</v>
      </c>
      <c r="G168" s="54">
        <v>0.187</v>
      </c>
      <c r="H168" s="51">
        <v>41.3</v>
      </c>
      <c r="I168" s="55"/>
      <c r="J168" s="53"/>
      <c r="K168" s="53"/>
      <c r="L168" s="52">
        <v>0.187</v>
      </c>
      <c r="M168" s="52">
        <v>41.3</v>
      </c>
      <c r="N168" s="52">
        <v>41.3</v>
      </c>
      <c r="O168" s="163">
        <v>0.187</v>
      </c>
      <c r="P168" s="52">
        <v>41.3</v>
      </c>
      <c r="Q168" s="164"/>
      <c r="R168" s="53"/>
    </row>
    <row r="169" spans="1:18" x14ac:dyDescent="0.2">
      <c r="A169" s="120" t="s">
        <v>389</v>
      </c>
      <c r="B169" s="121"/>
      <c r="C169" s="121"/>
      <c r="D169" s="121"/>
      <c r="E169" s="56"/>
      <c r="F169" s="56"/>
      <c r="G169" s="56"/>
      <c r="H169" s="52">
        <v>17750116.960000001</v>
      </c>
      <c r="I169" s="55"/>
      <c r="J169" s="52">
        <v>7125216.7800000003</v>
      </c>
      <c r="K169" s="52">
        <v>7125216.7800000003</v>
      </c>
      <c r="L169" s="53"/>
      <c r="M169" s="52">
        <v>8661172.6600000001</v>
      </c>
      <c r="N169" s="52">
        <v>15786389.439999999</v>
      </c>
      <c r="O169" s="164"/>
      <c r="P169" s="52">
        <v>15786389.439999999</v>
      </c>
      <c r="Q169" s="164"/>
      <c r="R169" s="52">
        <v>1963727.52</v>
      </c>
    </row>
    <row r="170" spans="1:18" outlineLevel="1" x14ac:dyDescent="0.2">
      <c r="A170" s="122" t="s">
        <v>390</v>
      </c>
      <c r="B170" s="121"/>
      <c r="C170" s="121"/>
      <c r="D170" s="121"/>
      <c r="E170" s="56"/>
      <c r="F170" s="56"/>
      <c r="G170" s="56"/>
      <c r="H170" s="52">
        <v>16874749.68</v>
      </c>
      <c r="I170" s="55"/>
      <c r="J170" s="52">
        <v>6819815.9400000004</v>
      </c>
      <c r="K170" s="52">
        <v>6819815.9400000004</v>
      </c>
      <c r="L170" s="53"/>
      <c r="M170" s="52">
        <v>8249023.9299999997</v>
      </c>
      <c r="N170" s="52">
        <v>15068839.869999999</v>
      </c>
      <c r="O170" s="164"/>
      <c r="P170" s="52">
        <v>15068839.869999999</v>
      </c>
      <c r="Q170" s="164"/>
      <c r="R170" s="52">
        <v>1805909.81</v>
      </c>
    </row>
    <row r="171" spans="1:18" outlineLevel="1" x14ac:dyDescent="0.2">
      <c r="A171" s="122" t="s">
        <v>391</v>
      </c>
      <c r="B171" s="121"/>
      <c r="C171" s="121"/>
      <c r="D171" s="121"/>
      <c r="E171" s="56"/>
      <c r="F171" s="56"/>
      <c r="G171" s="56"/>
      <c r="H171" s="52">
        <v>786474.26</v>
      </c>
      <c r="I171" s="55"/>
      <c r="J171" s="52">
        <v>274205.81</v>
      </c>
      <c r="K171" s="52">
        <v>274205.81</v>
      </c>
      <c r="L171" s="53"/>
      <c r="M171" s="52">
        <v>377481.09</v>
      </c>
      <c r="N171" s="52">
        <v>651686.9</v>
      </c>
      <c r="O171" s="164"/>
      <c r="P171" s="52">
        <v>651686.9</v>
      </c>
      <c r="Q171" s="164"/>
      <c r="R171" s="52">
        <v>134787.35999999999</v>
      </c>
    </row>
    <row r="172" spans="1:18" outlineLevel="1" x14ac:dyDescent="0.2">
      <c r="A172" s="122" t="s">
        <v>392</v>
      </c>
      <c r="B172" s="121"/>
      <c r="C172" s="121"/>
      <c r="D172" s="121"/>
      <c r="E172" s="56"/>
      <c r="F172" s="56"/>
      <c r="G172" s="56"/>
      <c r="H172" s="52">
        <v>121555.75</v>
      </c>
      <c r="I172" s="55"/>
      <c r="J172" s="52">
        <v>46851.32</v>
      </c>
      <c r="K172" s="52">
        <v>46851.32</v>
      </c>
      <c r="L172" s="53"/>
      <c r="M172" s="52">
        <v>54563</v>
      </c>
      <c r="N172" s="52">
        <v>101414.32</v>
      </c>
      <c r="O172" s="164"/>
      <c r="P172" s="52">
        <v>101414.32</v>
      </c>
      <c r="Q172" s="164"/>
      <c r="R172" s="52">
        <v>20141.43</v>
      </c>
    </row>
    <row r="173" spans="1:18" x14ac:dyDescent="0.2">
      <c r="A173" s="120" t="s">
        <v>393</v>
      </c>
      <c r="B173" s="121"/>
      <c r="C173" s="121"/>
      <c r="D173" s="121"/>
      <c r="E173" s="56"/>
      <c r="F173" s="56"/>
      <c r="G173" s="56"/>
      <c r="H173" s="52">
        <v>137421.81</v>
      </c>
      <c r="I173" s="55"/>
      <c r="J173" s="52">
        <v>52946.38</v>
      </c>
      <c r="K173" s="52">
        <v>52946.38</v>
      </c>
      <c r="L173" s="53"/>
      <c r="M173" s="52">
        <v>60776.24</v>
      </c>
      <c r="N173" s="52">
        <v>113722.62</v>
      </c>
      <c r="O173" s="164"/>
      <c r="P173" s="52">
        <v>113722.62</v>
      </c>
      <c r="Q173" s="164"/>
      <c r="R173" s="52">
        <v>23699.19</v>
      </c>
    </row>
    <row r="174" spans="1:18" x14ac:dyDescent="0.2">
      <c r="A174" s="120" t="s">
        <v>394</v>
      </c>
      <c r="B174" s="121"/>
      <c r="C174" s="121"/>
      <c r="D174" s="121"/>
      <c r="E174" s="56"/>
      <c r="F174" s="56"/>
      <c r="G174" s="56"/>
      <c r="H174" s="52">
        <v>77568.929999999993</v>
      </c>
      <c r="I174" s="55"/>
      <c r="J174" s="52">
        <v>29782.48</v>
      </c>
      <c r="K174" s="52">
        <v>29782.48</v>
      </c>
      <c r="L174" s="53"/>
      <c r="M174" s="52">
        <v>34085.050000000003</v>
      </c>
      <c r="N174" s="52">
        <v>63867.53</v>
      </c>
      <c r="O174" s="164"/>
      <c r="P174" s="52">
        <v>63867.53</v>
      </c>
      <c r="Q174" s="164"/>
      <c r="R174" s="52">
        <v>13701.4</v>
      </c>
    </row>
    <row r="175" spans="1:18" x14ac:dyDescent="0.2">
      <c r="A175" s="120" t="s">
        <v>395</v>
      </c>
      <c r="B175" s="121"/>
      <c r="C175" s="121"/>
      <c r="D175" s="121"/>
      <c r="E175" s="56"/>
      <c r="F175" s="56"/>
      <c r="G175" s="56"/>
      <c r="H175" s="52">
        <v>17965107.699999999</v>
      </c>
      <c r="I175" s="55"/>
      <c r="J175" s="52">
        <v>7207945.6399999997</v>
      </c>
      <c r="K175" s="52">
        <v>7207945.6399999997</v>
      </c>
      <c r="L175" s="53"/>
      <c r="M175" s="52">
        <v>8756033.9499999993</v>
      </c>
      <c r="N175" s="52">
        <v>15963979.59</v>
      </c>
      <c r="O175" s="164"/>
      <c r="P175" s="52">
        <v>15963979.59</v>
      </c>
      <c r="Q175" s="164"/>
      <c r="R175" s="52">
        <v>2001128.11</v>
      </c>
    </row>
    <row r="176" spans="1:18" x14ac:dyDescent="0.2">
      <c r="A176" s="120" t="s">
        <v>396</v>
      </c>
      <c r="B176" s="121"/>
      <c r="C176" s="121"/>
      <c r="D176" s="121"/>
      <c r="E176" s="56"/>
      <c r="F176" s="56"/>
      <c r="G176" s="56"/>
      <c r="H176" s="51">
        <v>188028540.55000001</v>
      </c>
      <c r="I176" s="55"/>
      <c r="J176" s="51">
        <v>74998935.810000002</v>
      </c>
      <c r="K176" s="51">
        <v>74998935.810000002</v>
      </c>
      <c r="L176" s="53"/>
      <c r="M176" s="51">
        <v>90963483.900000006</v>
      </c>
      <c r="N176" s="51">
        <v>165962419.71000001</v>
      </c>
      <c r="O176" s="164"/>
      <c r="P176" s="51">
        <v>165962419.71000001</v>
      </c>
      <c r="Q176" s="164"/>
      <c r="R176" s="51">
        <v>22066120.84</v>
      </c>
    </row>
    <row r="177" spans="1:18" x14ac:dyDescent="0.2">
      <c r="A177" s="120" t="s">
        <v>400</v>
      </c>
      <c r="B177" s="121"/>
      <c r="C177" s="121"/>
      <c r="D177" s="121"/>
      <c r="E177" s="58"/>
      <c r="F177" s="58"/>
      <c r="G177" s="58"/>
      <c r="H177" s="57">
        <f>H176*0.2</f>
        <v>37605708.110000007</v>
      </c>
      <c r="I177" s="57"/>
      <c r="J177" s="57">
        <f>J176*0.2</f>
        <v>14999787.162</v>
      </c>
      <c r="K177" s="57">
        <f>K176*0.2</f>
        <v>14999787.162</v>
      </c>
      <c r="L177" s="57"/>
      <c r="M177" s="57">
        <f>M176*0.2</f>
        <v>18192696.780000001</v>
      </c>
      <c r="N177" s="57">
        <f>N176*0.2</f>
        <v>33192483.942000002</v>
      </c>
      <c r="O177" s="165"/>
      <c r="P177" s="57">
        <f>P176*0.2</f>
        <v>33192483.942000002</v>
      </c>
      <c r="Q177" s="165"/>
      <c r="R177" s="57">
        <f>R176*0.2</f>
        <v>4413224.1680000005</v>
      </c>
    </row>
    <row r="178" spans="1:18" x14ac:dyDescent="0.2">
      <c r="A178" s="120" t="s">
        <v>396</v>
      </c>
      <c r="B178" s="121"/>
      <c r="C178" s="121"/>
      <c r="D178" s="121"/>
      <c r="E178" s="58"/>
      <c r="F178" s="58"/>
      <c r="G178" s="58"/>
      <c r="H178" s="57">
        <f>H176+H177</f>
        <v>225634248.66000003</v>
      </c>
      <c r="I178" s="57"/>
      <c r="J178" s="57">
        <f>J176+J177</f>
        <v>89998722.972000003</v>
      </c>
      <c r="K178" s="57">
        <f>K176+K177</f>
        <v>89998722.972000003</v>
      </c>
      <c r="L178" s="57"/>
      <c r="M178" s="57">
        <f>M176+M177</f>
        <v>109156180.68000001</v>
      </c>
      <c r="N178" s="57">
        <f>N176+N177</f>
        <v>199154903.65200001</v>
      </c>
      <c r="O178" s="165"/>
      <c r="P178" s="57">
        <f>P176+P177</f>
        <v>199154903.65200001</v>
      </c>
      <c r="Q178" s="165"/>
      <c r="R178" s="57">
        <f>R176+R177</f>
        <v>26479345.008000001</v>
      </c>
    </row>
  </sheetData>
  <mergeCells count="36">
    <mergeCell ref="G9:I9"/>
    <mergeCell ref="H15:H17"/>
    <mergeCell ref="F11:G11"/>
    <mergeCell ref="F13:G13"/>
    <mergeCell ref="I16:K16"/>
    <mergeCell ref="L16:N16"/>
    <mergeCell ref="O16:P16"/>
    <mergeCell ref="I15:P15"/>
    <mergeCell ref="Q15:R16"/>
    <mergeCell ref="A19:R19"/>
    <mergeCell ref="A15:B15"/>
    <mergeCell ref="A16:A17"/>
    <mergeCell ref="B16:B17"/>
    <mergeCell ref="F15:F17"/>
    <mergeCell ref="G15:G17"/>
    <mergeCell ref="C15:C17"/>
    <mergeCell ref="D15:D17"/>
    <mergeCell ref="E15:E17"/>
    <mergeCell ref="A33:R33"/>
    <mergeCell ref="A48:R48"/>
    <mergeCell ref="A137:R137"/>
    <mergeCell ref="A145:R145"/>
    <mergeCell ref="A146:R146"/>
    <mergeCell ref="A147:R147"/>
    <mergeCell ref="A153:R153"/>
    <mergeCell ref="A159:R159"/>
    <mergeCell ref="A169:D169"/>
    <mergeCell ref="A170:D170"/>
    <mergeCell ref="A177:D177"/>
    <mergeCell ref="A178:D178"/>
    <mergeCell ref="A176:D176"/>
    <mergeCell ref="A171:D171"/>
    <mergeCell ref="A172:D172"/>
    <mergeCell ref="A173:D173"/>
    <mergeCell ref="A174:D174"/>
    <mergeCell ref="A175:D175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5E04-06D7-4C45-9ABC-372E711BF328}">
  <sheetPr>
    <tabColor rgb="FFFF0000"/>
  </sheetPr>
  <dimension ref="A1:X37"/>
  <sheetViews>
    <sheetView zoomScaleNormal="100" workbookViewId="0">
      <pane ySplit="9" topLeftCell="A14" activePane="bottomLeft" state="frozen"/>
      <selection pane="bottomLeft" activeCell="K16" sqref="K16"/>
    </sheetView>
  </sheetViews>
  <sheetFormatPr defaultRowHeight="12.75" x14ac:dyDescent="0.2"/>
  <cols>
    <col min="1" max="1" width="4.140625" bestFit="1" customWidth="1"/>
    <col min="2" max="2" width="8" style="88" customWidth="1"/>
    <col min="3" max="3" width="44.7109375" customWidth="1"/>
    <col min="5" max="5" width="16.140625" style="94" customWidth="1"/>
    <col min="6" max="6" width="9.28515625" style="88" customWidth="1"/>
    <col min="7" max="7" width="17" bestFit="1" customWidth="1"/>
    <col min="8" max="8" width="11.7109375" style="100" customWidth="1"/>
    <col min="9" max="9" width="16.5703125" customWidth="1"/>
    <col min="10" max="10" width="17.85546875" bestFit="1" customWidth="1"/>
    <col min="11" max="11" width="83.42578125" customWidth="1"/>
    <col min="12" max="12" width="15.85546875" customWidth="1"/>
  </cols>
  <sheetData>
    <row r="1" spans="1:24" ht="38.25" x14ac:dyDescent="0.2">
      <c r="B1" s="88" t="s">
        <v>422</v>
      </c>
      <c r="F1" s="88" t="s">
        <v>422</v>
      </c>
      <c r="K1" s="71" t="s">
        <v>402</v>
      </c>
    </row>
    <row r="3" spans="1:24" x14ac:dyDescent="0.2">
      <c r="B3" s="151" t="s">
        <v>403</v>
      </c>
      <c r="C3" s="151"/>
      <c r="D3" s="151"/>
      <c r="E3" s="151"/>
      <c r="F3" s="151"/>
      <c r="G3" s="151"/>
      <c r="H3" s="151"/>
      <c r="I3" s="151"/>
      <c r="J3" s="151"/>
      <c r="K3" s="151"/>
    </row>
    <row r="5" spans="1:24" ht="27.75" customHeight="1" x14ac:dyDescent="0.2">
      <c r="B5" s="152" t="s">
        <v>404</v>
      </c>
      <c r="C5" s="152"/>
      <c r="D5" s="152"/>
      <c r="E5" s="152"/>
      <c r="F5" s="152"/>
      <c r="G5" s="152"/>
      <c r="H5" s="152"/>
      <c r="I5" s="152"/>
      <c r="J5" s="152"/>
      <c r="K5" s="152"/>
    </row>
    <row r="6" spans="1:24" ht="18" customHeight="1" x14ac:dyDescent="0.25">
      <c r="B6" s="153" t="s">
        <v>405</v>
      </c>
      <c r="C6" s="153"/>
      <c r="D6" s="153"/>
      <c r="E6" s="153"/>
      <c r="F6" s="153"/>
      <c r="G6" s="153"/>
      <c r="H6" s="153"/>
      <c r="I6" s="153"/>
      <c r="J6" s="153"/>
      <c r="K6" s="153"/>
    </row>
    <row r="8" spans="1:24" ht="12.75" customHeight="1" x14ac:dyDescent="0.2">
      <c r="A8" s="154" t="s">
        <v>3</v>
      </c>
      <c r="B8" s="154"/>
      <c r="C8" s="154" t="s">
        <v>406</v>
      </c>
      <c r="D8" s="154" t="s">
        <v>407</v>
      </c>
      <c r="E8" s="154" t="s">
        <v>417</v>
      </c>
      <c r="F8" s="154"/>
      <c r="G8" s="154"/>
      <c r="H8" s="154"/>
      <c r="I8" s="154"/>
      <c r="J8" s="154" t="s">
        <v>408</v>
      </c>
      <c r="K8" s="154" t="s">
        <v>409</v>
      </c>
      <c r="L8" s="72"/>
      <c r="M8" s="72"/>
      <c r="N8" s="72"/>
      <c r="O8" s="72"/>
      <c r="P8" s="72"/>
      <c r="Q8" s="72"/>
      <c r="R8" s="72"/>
      <c r="S8" s="72"/>
      <c r="T8" s="72"/>
      <c r="U8" s="73"/>
      <c r="V8" s="73"/>
      <c r="W8" s="73"/>
      <c r="X8" s="73"/>
    </row>
    <row r="9" spans="1:24" ht="25.5" x14ac:dyDescent="0.2">
      <c r="A9" s="68" t="s">
        <v>17</v>
      </c>
      <c r="B9" s="110" t="s">
        <v>412</v>
      </c>
      <c r="C9" s="154"/>
      <c r="D9" s="154"/>
      <c r="E9" s="95" t="s">
        <v>413</v>
      </c>
      <c r="F9" s="89" t="s">
        <v>418</v>
      </c>
      <c r="G9" s="74" t="s">
        <v>423</v>
      </c>
      <c r="H9" s="101" t="s">
        <v>424</v>
      </c>
      <c r="I9" s="74" t="s">
        <v>425</v>
      </c>
      <c r="J9" s="154"/>
      <c r="K9" s="154"/>
      <c r="L9" s="72"/>
      <c r="M9" s="72"/>
      <c r="N9" s="72"/>
      <c r="O9" s="72"/>
      <c r="P9" s="72"/>
      <c r="Q9" s="72"/>
      <c r="R9" s="72"/>
      <c r="S9" s="72"/>
      <c r="T9" s="72"/>
      <c r="U9" s="73"/>
      <c r="V9" s="73"/>
      <c r="W9" s="73"/>
      <c r="X9" s="73"/>
    </row>
    <row r="10" spans="1:24" x14ac:dyDescent="0.2">
      <c r="A10" s="68">
        <v>1</v>
      </c>
      <c r="B10" s="110"/>
      <c r="C10" s="74">
        <v>2</v>
      </c>
      <c r="D10" s="74">
        <v>3</v>
      </c>
      <c r="E10" s="96" t="s">
        <v>420</v>
      </c>
      <c r="F10" s="89"/>
      <c r="G10" s="106" t="s">
        <v>426</v>
      </c>
      <c r="H10" s="106" t="s">
        <v>427</v>
      </c>
      <c r="I10" s="87" t="s">
        <v>428</v>
      </c>
      <c r="J10" s="87" t="s">
        <v>43</v>
      </c>
      <c r="K10" s="87" t="s">
        <v>47</v>
      </c>
      <c r="L10" s="72"/>
      <c r="M10" s="72"/>
      <c r="N10" s="72"/>
      <c r="O10" s="72"/>
      <c r="P10" s="72"/>
      <c r="Q10" s="72"/>
      <c r="R10" s="72"/>
      <c r="S10" s="72"/>
      <c r="T10" s="72"/>
      <c r="U10" s="73"/>
      <c r="V10" s="73"/>
      <c r="W10" s="73"/>
      <c r="X10" s="73"/>
    </row>
    <row r="11" spans="1:24" s="41" customFormat="1" ht="17.25" customHeight="1" x14ac:dyDescent="0.2">
      <c r="A11" s="108" t="s">
        <v>27</v>
      </c>
      <c r="B11" s="111"/>
      <c r="C11" s="67"/>
      <c r="D11" s="67"/>
      <c r="E11" s="67"/>
      <c r="F11" s="67"/>
      <c r="G11" s="67"/>
      <c r="H11" s="107"/>
      <c r="I11" s="53"/>
      <c r="J11" s="53"/>
      <c r="K11" s="53"/>
    </row>
    <row r="12" spans="1:24" s="41" customFormat="1" ht="12.75" customHeight="1" x14ac:dyDescent="0.2">
      <c r="A12" s="66"/>
      <c r="B12" s="111"/>
      <c r="C12" s="109" t="s">
        <v>367</v>
      </c>
      <c r="D12" s="67"/>
      <c r="E12" s="67"/>
      <c r="F12" s="67"/>
      <c r="G12" s="67"/>
      <c r="H12" s="107"/>
      <c r="I12" s="53"/>
      <c r="J12" s="53"/>
      <c r="K12" s="53"/>
    </row>
    <row r="13" spans="1:24" ht="165.75" x14ac:dyDescent="0.2">
      <c r="A13" s="36">
        <v>1</v>
      </c>
      <c r="B13" s="112" t="s">
        <v>28</v>
      </c>
      <c r="C13" s="79" t="s">
        <v>429</v>
      </c>
      <c r="D13" s="68" t="s">
        <v>46</v>
      </c>
      <c r="E13" s="95">
        <f>8377.39</f>
        <v>8377.39</v>
      </c>
      <c r="F13" s="90">
        <f>7.421*1000</f>
        <v>7421</v>
      </c>
      <c r="G13" s="36">
        <f>7.421*1000</f>
        <v>7421</v>
      </c>
      <c r="H13" s="101">
        <f>F13-G13</f>
        <v>0</v>
      </c>
      <c r="I13" s="74">
        <f>E13-H13-G13</f>
        <v>956.38999999999942</v>
      </c>
      <c r="J13" s="74" t="s">
        <v>414</v>
      </c>
      <c r="K13" s="80" t="s">
        <v>415</v>
      </c>
      <c r="L13" s="72" t="s">
        <v>421</v>
      </c>
      <c r="M13" s="72"/>
      <c r="N13" s="72"/>
      <c r="O13" s="72"/>
      <c r="P13" s="72"/>
      <c r="Q13" s="72"/>
      <c r="R13" s="72"/>
      <c r="S13" s="72"/>
      <c r="T13" s="72"/>
      <c r="U13" s="73"/>
      <c r="V13" s="73"/>
      <c r="W13" s="73"/>
      <c r="X13" s="73"/>
    </row>
    <row r="14" spans="1:24" ht="165.75" x14ac:dyDescent="0.2">
      <c r="A14" s="36">
        <v>2</v>
      </c>
      <c r="B14" s="112" t="s">
        <v>32</v>
      </c>
      <c r="C14" s="79" t="s">
        <v>430</v>
      </c>
      <c r="D14" s="117" t="s">
        <v>433</v>
      </c>
      <c r="E14" s="95">
        <f>440.91</f>
        <v>440.91</v>
      </c>
      <c r="F14" s="89">
        <f>5.344*100</f>
        <v>534.4</v>
      </c>
      <c r="G14" s="74">
        <f>4.41*100</f>
        <v>441</v>
      </c>
      <c r="H14" s="101">
        <f>F14-G14</f>
        <v>93.399999999999977</v>
      </c>
      <c r="I14" s="118">
        <f>E14-H14-G14</f>
        <v>-93.489999999999952</v>
      </c>
      <c r="J14" s="74" t="s">
        <v>414</v>
      </c>
      <c r="K14" s="80" t="s">
        <v>419</v>
      </c>
      <c r="L14" s="72"/>
      <c r="M14" s="72"/>
      <c r="N14" s="72"/>
      <c r="O14" s="72"/>
      <c r="P14" s="72"/>
      <c r="Q14" s="72"/>
      <c r="R14" s="72"/>
      <c r="S14" s="72"/>
      <c r="T14" s="72"/>
      <c r="U14" s="73"/>
      <c r="V14" s="73"/>
      <c r="W14" s="73"/>
      <c r="X14" s="73"/>
    </row>
    <row r="15" spans="1:24" ht="38.25" x14ac:dyDescent="0.2">
      <c r="A15" s="84">
        <v>3</v>
      </c>
      <c r="B15" s="113" t="s">
        <v>36</v>
      </c>
      <c r="C15" s="82" t="s">
        <v>37</v>
      </c>
      <c r="D15" s="117" t="s">
        <v>46</v>
      </c>
      <c r="E15" s="95">
        <f>440.91</f>
        <v>440.91</v>
      </c>
      <c r="F15" s="89">
        <f>5.344*100</f>
        <v>534.4</v>
      </c>
      <c r="G15" s="115">
        <v>441</v>
      </c>
      <c r="H15" s="101">
        <f t="shared" ref="H15:H25" si="0">F15-G15</f>
        <v>93.399999999999977</v>
      </c>
      <c r="I15" s="118">
        <f t="shared" ref="I15:I25" si="1">E15-H15-G15</f>
        <v>-93.489999999999952</v>
      </c>
      <c r="J15" s="85"/>
      <c r="K15" s="85"/>
      <c r="L15" s="71"/>
      <c r="M15" s="71"/>
      <c r="N15" s="71"/>
      <c r="O15" s="71"/>
      <c r="P15" s="71"/>
      <c r="Q15" s="71"/>
      <c r="R15" s="71"/>
      <c r="S15" s="71"/>
      <c r="T15" s="71"/>
    </row>
    <row r="16" spans="1:24" ht="38.25" x14ac:dyDescent="0.2">
      <c r="A16" s="84">
        <v>4</v>
      </c>
      <c r="B16" s="113" t="s">
        <v>39</v>
      </c>
      <c r="C16" s="82" t="s">
        <v>40</v>
      </c>
      <c r="D16" s="117" t="s">
        <v>42</v>
      </c>
      <c r="E16" s="95">
        <v>313.85399999999998</v>
      </c>
      <c r="F16" s="89">
        <v>313.85399999999998</v>
      </c>
      <c r="G16" s="115">
        <v>313.85399999999998</v>
      </c>
      <c r="H16" s="101">
        <f t="shared" si="0"/>
        <v>0</v>
      </c>
      <c r="I16" s="118">
        <f t="shared" si="1"/>
        <v>0</v>
      </c>
      <c r="J16" s="85"/>
      <c r="K16" s="85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25.5" x14ac:dyDescent="0.2">
      <c r="A17" s="84">
        <v>5</v>
      </c>
      <c r="B17" s="113" t="s">
        <v>43</v>
      </c>
      <c r="C17" s="82" t="s">
        <v>44</v>
      </c>
      <c r="D17" s="117" t="s">
        <v>46</v>
      </c>
      <c r="E17" s="95">
        <v>7782.36</v>
      </c>
      <c r="F17" s="89">
        <v>7782.36</v>
      </c>
      <c r="G17" s="115">
        <v>7782.36</v>
      </c>
      <c r="H17" s="101">
        <f t="shared" si="0"/>
        <v>0</v>
      </c>
      <c r="I17" s="118">
        <f t="shared" si="1"/>
        <v>0</v>
      </c>
      <c r="J17" s="85"/>
      <c r="K17" s="85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25.5" x14ac:dyDescent="0.2">
      <c r="A18" s="84">
        <v>6</v>
      </c>
      <c r="B18" s="113" t="s">
        <v>47</v>
      </c>
      <c r="C18" s="82" t="s">
        <v>48</v>
      </c>
      <c r="D18" s="117" t="s">
        <v>435</v>
      </c>
      <c r="E18" s="95">
        <v>8973.2999999999993</v>
      </c>
      <c r="F18" s="89">
        <f>7.2786*1000</f>
        <v>7278.6</v>
      </c>
      <c r="G18" s="115">
        <v>7278.6</v>
      </c>
      <c r="H18" s="101">
        <f t="shared" si="0"/>
        <v>0</v>
      </c>
      <c r="I18" s="118">
        <f t="shared" si="1"/>
        <v>1694.6999999999989</v>
      </c>
      <c r="J18" s="85"/>
      <c r="K18" s="85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25.5" x14ac:dyDescent="0.2">
      <c r="A19" s="84">
        <v>7</v>
      </c>
      <c r="B19" s="113" t="s">
        <v>51</v>
      </c>
      <c r="C19" s="82" t="s">
        <v>52</v>
      </c>
      <c r="D19" s="117" t="s">
        <v>435</v>
      </c>
      <c r="E19" s="95">
        <v>1819.6420000000001</v>
      </c>
      <c r="F19" s="89">
        <f>1.819642*1000</f>
        <v>1819.6420000000001</v>
      </c>
      <c r="G19" s="115">
        <v>1819.6420000000001</v>
      </c>
      <c r="H19" s="101">
        <f t="shared" si="0"/>
        <v>0</v>
      </c>
      <c r="I19" s="118">
        <f t="shared" si="1"/>
        <v>0</v>
      </c>
      <c r="J19" s="85"/>
      <c r="K19" s="85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25.5" x14ac:dyDescent="0.2">
      <c r="A20" s="84">
        <v>8</v>
      </c>
      <c r="B20" s="113" t="s">
        <v>54</v>
      </c>
      <c r="C20" s="82" t="s">
        <v>55</v>
      </c>
      <c r="D20" s="117" t="s">
        <v>435</v>
      </c>
      <c r="E20" s="95">
        <v>3708</v>
      </c>
      <c r="F20" s="89">
        <f>3.708*1000</f>
        <v>3708</v>
      </c>
      <c r="G20" s="115">
        <v>3708</v>
      </c>
      <c r="H20" s="101">
        <f t="shared" si="0"/>
        <v>0</v>
      </c>
      <c r="I20" s="118">
        <f t="shared" si="1"/>
        <v>0</v>
      </c>
      <c r="J20" s="85"/>
      <c r="K20" s="85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25.5" x14ac:dyDescent="0.2">
      <c r="A21" s="84">
        <v>9</v>
      </c>
      <c r="B21" s="113" t="s">
        <v>57</v>
      </c>
      <c r="C21" s="82" t="s">
        <v>52</v>
      </c>
      <c r="D21" s="117" t="s">
        <v>434</v>
      </c>
      <c r="E21" s="95">
        <v>927</v>
      </c>
      <c r="F21" s="89">
        <f>0.927*1000</f>
        <v>927</v>
      </c>
      <c r="G21" s="115">
        <v>927</v>
      </c>
      <c r="H21" s="101">
        <f t="shared" si="0"/>
        <v>0</v>
      </c>
      <c r="I21" s="118">
        <f t="shared" si="1"/>
        <v>0</v>
      </c>
      <c r="J21" s="85"/>
      <c r="K21" s="85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25.5" x14ac:dyDescent="0.2">
      <c r="A22" s="84">
        <v>10</v>
      </c>
      <c r="B22" s="113" t="s">
        <v>58</v>
      </c>
      <c r="C22" s="82" t="s">
        <v>59</v>
      </c>
      <c r="D22" s="117" t="s">
        <v>433</v>
      </c>
      <c r="E22" s="95">
        <v>1860.402</v>
      </c>
      <c r="F22" s="89">
        <f>5.9814*100</f>
        <v>598.14</v>
      </c>
      <c r="G22" s="115">
        <v>598.14</v>
      </c>
      <c r="H22" s="101">
        <f t="shared" si="0"/>
        <v>0</v>
      </c>
      <c r="I22" s="118">
        <f t="shared" si="1"/>
        <v>1262.2620000000002</v>
      </c>
      <c r="J22" s="85"/>
      <c r="K22" s="85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22.5" customHeight="1" x14ac:dyDescent="0.2">
      <c r="A23" s="84">
        <v>11</v>
      </c>
      <c r="B23" s="113" t="s">
        <v>61</v>
      </c>
      <c r="C23" s="82" t="s">
        <v>62</v>
      </c>
      <c r="D23" s="117" t="s">
        <v>46</v>
      </c>
      <c r="E23" s="119">
        <f>E22*1.1</f>
        <v>2046.4422000000002</v>
      </c>
      <c r="F23" s="89">
        <v>657.95399999999995</v>
      </c>
      <c r="G23" s="115">
        <v>657.95399999999995</v>
      </c>
      <c r="H23" s="101">
        <f t="shared" si="0"/>
        <v>0</v>
      </c>
      <c r="I23" s="118">
        <f t="shared" si="1"/>
        <v>1388.4882000000002</v>
      </c>
      <c r="J23" s="85"/>
      <c r="K23" s="85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25.5" x14ac:dyDescent="0.2">
      <c r="A24" s="84">
        <v>12</v>
      </c>
      <c r="B24" s="113" t="s">
        <v>64</v>
      </c>
      <c r="C24" s="82" t="s">
        <v>65</v>
      </c>
      <c r="D24" s="117" t="s">
        <v>46</v>
      </c>
      <c r="E24" s="119">
        <v>2834.1329999999998</v>
      </c>
      <c r="F24" s="89">
        <f>36.15*100</f>
        <v>3615</v>
      </c>
      <c r="G24" s="115">
        <v>2805</v>
      </c>
      <c r="H24" s="101">
        <f t="shared" si="0"/>
        <v>810</v>
      </c>
      <c r="I24" s="118">
        <f t="shared" si="1"/>
        <v>-780.86700000000019</v>
      </c>
      <c r="J24" s="85"/>
      <c r="K24" s="85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25.5" x14ac:dyDescent="0.2">
      <c r="A25" s="84">
        <v>13</v>
      </c>
      <c r="B25" s="113" t="s">
        <v>67</v>
      </c>
      <c r="C25" s="82" t="s">
        <v>68</v>
      </c>
      <c r="D25" s="117" t="s">
        <v>46</v>
      </c>
      <c r="E25" s="119">
        <f>E24*1.26</f>
        <v>3571.00758</v>
      </c>
      <c r="F25" s="89">
        <v>4554.8999999999996</v>
      </c>
      <c r="G25" s="115">
        <v>3534.44</v>
      </c>
      <c r="H25" s="101">
        <f t="shared" si="0"/>
        <v>1020.4599999999996</v>
      </c>
      <c r="I25" s="118">
        <f t="shared" si="1"/>
        <v>-983.89241999999967</v>
      </c>
      <c r="J25" s="85"/>
      <c r="K25" s="85"/>
      <c r="L25" s="71"/>
      <c r="M25" s="71"/>
      <c r="N25" s="71"/>
      <c r="O25" s="71"/>
      <c r="P25" s="71"/>
      <c r="Q25" s="71"/>
      <c r="R25" s="71"/>
      <c r="S25" s="71"/>
      <c r="T25" s="71"/>
    </row>
    <row r="26" spans="1:20" s="41" customFormat="1" ht="17.25" customHeight="1" x14ac:dyDescent="0.2">
      <c r="A26" s="108" t="s">
        <v>70</v>
      </c>
      <c r="B26" s="111"/>
      <c r="C26" s="116"/>
      <c r="D26" s="116"/>
      <c r="E26" s="116"/>
      <c r="F26" s="116"/>
      <c r="G26" s="116"/>
      <c r="H26" s="107"/>
      <c r="I26" s="53"/>
      <c r="J26" s="53"/>
      <c r="K26" s="53"/>
    </row>
    <row r="27" spans="1:20" x14ac:dyDescent="0.2">
      <c r="A27" s="75"/>
      <c r="B27" s="92"/>
      <c r="C27" s="76"/>
      <c r="D27" s="76"/>
      <c r="E27" s="97"/>
      <c r="F27" s="91"/>
      <c r="G27" s="85"/>
      <c r="H27" s="103"/>
      <c r="I27" s="85"/>
      <c r="J27" s="85"/>
      <c r="K27" s="85"/>
      <c r="L27" s="71"/>
      <c r="M27" s="71"/>
      <c r="N27" s="71"/>
      <c r="O27" s="71"/>
      <c r="P27" s="71"/>
      <c r="Q27" s="71"/>
      <c r="R27" s="71"/>
      <c r="S27" s="71"/>
      <c r="T27" s="71"/>
    </row>
    <row r="28" spans="1:20" x14ac:dyDescent="0.2">
      <c r="A28" s="75"/>
      <c r="B28" s="92"/>
      <c r="C28" s="76"/>
      <c r="D28" s="76"/>
      <c r="E28" s="97"/>
      <c r="F28" s="91"/>
      <c r="G28" s="85"/>
      <c r="H28" s="103"/>
      <c r="I28" s="85"/>
      <c r="J28" s="85"/>
      <c r="K28" s="85"/>
      <c r="L28" s="71"/>
      <c r="M28" s="71"/>
      <c r="N28" s="71"/>
      <c r="O28" s="71"/>
      <c r="P28" s="71"/>
      <c r="Q28" s="71"/>
      <c r="R28" s="71"/>
      <c r="S28" s="71"/>
      <c r="T28" s="71"/>
    </row>
    <row r="29" spans="1:20" x14ac:dyDescent="0.2">
      <c r="A29" s="75"/>
      <c r="B29" s="92"/>
      <c r="C29" s="76"/>
      <c r="D29" s="76"/>
      <c r="E29" s="97"/>
      <c r="F29" s="91"/>
      <c r="G29" s="85"/>
      <c r="H29" s="103"/>
      <c r="I29" s="85"/>
      <c r="J29" s="85"/>
      <c r="K29" s="85"/>
      <c r="L29" s="71"/>
      <c r="M29" s="71"/>
      <c r="N29" s="71"/>
      <c r="O29" s="71"/>
      <c r="P29" s="71"/>
      <c r="Q29" s="71"/>
      <c r="R29" s="71"/>
      <c r="S29" s="71"/>
      <c r="T29" s="71"/>
    </row>
    <row r="30" spans="1:20" x14ac:dyDescent="0.2">
      <c r="A30" s="75"/>
      <c r="B30" s="92"/>
      <c r="C30" s="76"/>
      <c r="D30" s="76"/>
      <c r="E30" s="98"/>
      <c r="F30" s="92"/>
      <c r="G30" s="76"/>
      <c r="H30" s="104"/>
      <c r="I30" s="76"/>
      <c r="J30" s="76"/>
      <c r="K30" s="76"/>
      <c r="L30" s="71"/>
      <c r="M30" s="71"/>
      <c r="N30" s="71"/>
      <c r="O30" s="71"/>
      <c r="P30" s="71"/>
      <c r="Q30" s="71"/>
      <c r="R30" s="71"/>
      <c r="S30" s="71"/>
      <c r="T30" s="71"/>
    </row>
    <row r="31" spans="1:20" x14ac:dyDescent="0.2">
      <c r="A31" s="75"/>
      <c r="B31" s="92"/>
      <c r="C31" s="76"/>
      <c r="D31" s="76"/>
      <c r="E31" s="98"/>
      <c r="F31" s="92"/>
      <c r="G31" s="76"/>
      <c r="H31" s="104"/>
      <c r="I31" s="76"/>
      <c r="J31" s="76"/>
      <c r="K31" s="76"/>
      <c r="L31" s="71"/>
      <c r="M31" s="71"/>
      <c r="N31" s="71"/>
      <c r="O31" s="71"/>
      <c r="P31" s="71"/>
      <c r="Q31" s="71"/>
      <c r="R31" s="71"/>
      <c r="S31" s="71"/>
      <c r="T31" s="71"/>
    </row>
    <row r="32" spans="1:20" x14ac:dyDescent="0.2">
      <c r="A32" s="75"/>
      <c r="B32" s="92"/>
      <c r="C32" s="76"/>
      <c r="D32" s="76"/>
      <c r="E32" s="98"/>
      <c r="F32" s="92"/>
      <c r="G32" s="76"/>
      <c r="H32" s="104"/>
      <c r="I32" s="76"/>
      <c r="J32" s="76"/>
      <c r="K32" s="76"/>
      <c r="L32" s="71"/>
      <c r="M32" s="71"/>
      <c r="N32" s="71"/>
      <c r="O32" s="71"/>
      <c r="P32" s="71"/>
      <c r="Q32" s="71"/>
      <c r="R32" s="71"/>
      <c r="S32" s="71"/>
      <c r="T32" s="71"/>
    </row>
    <row r="33" spans="1:20" x14ac:dyDescent="0.2">
      <c r="A33" s="75"/>
      <c r="B33" s="92"/>
      <c r="C33" s="76"/>
      <c r="D33" s="76"/>
      <c r="E33" s="98"/>
      <c r="F33" s="92"/>
      <c r="G33" s="76"/>
      <c r="H33" s="104"/>
      <c r="I33" s="76"/>
      <c r="J33" s="76"/>
      <c r="K33" s="76"/>
      <c r="L33" s="71"/>
      <c r="M33" s="71"/>
      <c r="N33" s="71"/>
      <c r="O33" s="71"/>
      <c r="P33" s="71"/>
      <c r="Q33" s="71"/>
      <c r="R33" s="71"/>
      <c r="S33" s="71"/>
      <c r="T33" s="71"/>
    </row>
    <row r="34" spans="1:20" x14ac:dyDescent="0.2">
      <c r="A34" s="75"/>
      <c r="B34" s="92"/>
      <c r="C34" s="76"/>
      <c r="D34" s="76"/>
      <c r="E34" s="98"/>
      <c r="F34" s="92"/>
      <c r="G34" s="76"/>
      <c r="H34" s="104"/>
      <c r="I34" s="76"/>
      <c r="J34" s="76"/>
      <c r="K34" s="76"/>
      <c r="L34" s="71"/>
      <c r="M34" s="71"/>
      <c r="N34" s="71"/>
      <c r="O34" s="71"/>
      <c r="P34" s="71"/>
      <c r="Q34" s="71"/>
      <c r="R34" s="71"/>
      <c r="S34" s="71"/>
      <c r="T34" s="71"/>
    </row>
    <row r="35" spans="1:20" x14ac:dyDescent="0.2">
      <c r="A35" s="75"/>
      <c r="B35" s="93"/>
      <c r="C35" s="75"/>
      <c r="D35" s="75"/>
      <c r="E35" s="99"/>
      <c r="F35" s="93"/>
      <c r="G35" s="75"/>
      <c r="H35" s="105"/>
      <c r="I35" s="75"/>
      <c r="J35" s="75"/>
      <c r="K35" s="75"/>
    </row>
    <row r="36" spans="1:20" x14ac:dyDescent="0.2">
      <c r="A36" s="75"/>
      <c r="B36" s="93"/>
      <c r="C36" s="75"/>
      <c r="D36" s="75"/>
      <c r="E36" s="99"/>
      <c r="F36" s="93"/>
      <c r="G36" s="75"/>
      <c r="H36" s="105"/>
      <c r="I36" s="75"/>
      <c r="J36" s="75"/>
      <c r="K36" s="75"/>
    </row>
    <row r="37" spans="1:20" x14ac:dyDescent="0.2">
      <c r="A37" s="75"/>
      <c r="B37" s="93"/>
      <c r="C37" s="75"/>
      <c r="D37" s="75"/>
      <c r="E37" s="99"/>
      <c r="F37" s="93"/>
      <c r="G37" s="75"/>
      <c r="H37" s="105"/>
      <c r="I37" s="75"/>
      <c r="J37" s="75"/>
      <c r="K37" s="75"/>
    </row>
  </sheetData>
  <mergeCells count="9">
    <mergeCell ref="B3:K3"/>
    <mergeCell ref="B5:K5"/>
    <mergeCell ref="B6:K6"/>
    <mergeCell ref="A8:B8"/>
    <mergeCell ref="C8:C9"/>
    <mergeCell ref="D8:D9"/>
    <mergeCell ref="E8:I8"/>
    <mergeCell ref="J8:J9"/>
    <mergeCell ref="K8:K9"/>
  </mergeCells>
  <pageMargins left="0.7" right="0.7" top="0.75" bottom="0.75" header="0.3" footer="0.3"/>
  <pageSetup paperSize="9" scale="3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E2F6B-F048-465C-B8C0-F2F7BD1BA345}">
  <sheetPr>
    <tabColor rgb="FFFFFF00"/>
  </sheetPr>
  <dimension ref="A1:X36"/>
  <sheetViews>
    <sheetView view="pageBreakPreview" zoomScale="80" zoomScaleNormal="100" zoomScaleSheetLayoutView="80" workbookViewId="0">
      <pane ySplit="9" topLeftCell="A10" activePane="bottomLeft" state="frozen"/>
      <selection pane="bottomLeft" activeCell="N13" sqref="N13"/>
    </sheetView>
  </sheetViews>
  <sheetFormatPr defaultRowHeight="12.75" x14ac:dyDescent="0.2"/>
  <cols>
    <col min="1" max="1" width="4.140625" bestFit="1" customWidth="1"/>
    <col min="2" max="2" width="8" style="88" hidden="1" customWidth="1"/>
    <col min="3" max="3" width="44.7109375" customWidth="1"/>
    <col min="5" max="5" width="16.140625" style="94" customWidth="1"/>
    <col min="6" max="6" width="9.28515625" style="88" hidden="1" customWidth="1"/>
    <col min="7" max="7" width="17" bestFit="1" customWidth="1"/>
    <col min="8" max="8" width="11.7109375" style="100" customWidth="1"/>
    <col min="9" max="9" width="16.5703125" customWidth="1"/>
    <col min="10" max="10" width="17.85546875" bestFit="1" customWidth="1"/>
    <col min="11" max="11" width="83.42578125" customWidth="1"/>
    <col min="12" max="12" width="15.85546875" customWidth="1"/>
  </cols>
  <sheetData>
    <row r="1" spans="1:24" ht="38.25" x14ac:dyDescent="0.2">
      <c r="B1" s="88" t="s">
        <v>422</v>
      </c>
      <c r="F1" s="88" t="s">
        <v>422</v>
      </c>
      <c r="K1" s="71" t="s">
        <v>402</v>
      </c>
    </row>
    <row r="3" spans="1:24" x14ac:dyDescent="0.2">
      <c r="B3" s="151" t="s">
        <v>403</v>
      </c>
      <c r="C3" s="151"/>
      <c r="D3" s="151"/>
      <c r="E3" s="151"/>
      <c r="F3" s="151"/>
      <c r="G3" s="151"/>
      <c r="H3" s="151"/>
      <c r="I3" s="151"/>
      <c r="J3" s="151"/>
      <c r="K3" s="151"/>
    </row>
    <row r="5" spans="1:24" ht="27.75" customHeight="1" x14ac:dyDescent="0.2">
      <c r="B5" s="152" t="s">
        <v>404</v>
      </c>
      <c r="C5" s="152"/>
      <c r="D5" s="152"/>
      <c r="E5" s="152"/>
      <c r="F5" s="152"/>
      <c r="G5" s="152"/>
      <c r="H5" s="152"/>
      <c r="I5" s="152"/>
      <c r="J5" s="152"/>
      <c r="K5" s="152"/>
    </row>
    <row r="6" spans="1:24" ht="18" customHeight="1" x14ac:dyDescent="0.25">
      <c r="B6" s="153" t="s">
        <v>405</v>
      </c>
      <c r="C6" s="153"/>
      <c r="D6" s="153"/>
      <c r="E6" s="153"/>
      <c r="F6" s="153"/>
      <c r="G6" s="153"/>
      <c r="H6" s="153"/>
      <c r="I6" s="153"/>
      <c r="J6" s="153"/>
      <c r="K6" s="153"/>
    </row>
    <row r="8" spans="1:24" ht="12.75" customHeight="1" x14ac:dyDescent="0.2">
      <c r="A8" s="154" t="s">
        <v>3</v>
      </c>
      <c r="B8" s="154"/>
      <c r="C8" s="154" t="s">
        <v>406</v>
      </c>
      <c r="D8" s="154" t="s">
        <v>407</v>
      </c>
      <c r="E8" s="154" t="s">
        <v>417</v>
      </c>
      <c r="F8" s="154"/>
      <c r="G8" s="154"/>
      <c r="H8" s="154"/>
      <c r="I8" s="154"/>
      <c r="J8" s="154" t="s">
        <v>408</v>
      </c>
      <c r="K8" s="154" t="s">
        <v>409</v>
      </c>
      <c r="L8" s="72"/>
      <c r="M8" s="72"/>
      <c r="N8" s="72"/>
      <c r="O8" s="72"/>
      <c r="P8" s="72"/>
      <c r="Q8" s="72"/>
      <c r="R8" s="72"/>
      <c r="S8" s="72"/>
      <c r="T8" s="72"/>
      <c r="U8" s="73"/>
      <c r="V8" s="73"/>
      <c r="W8" s="73"/>
      <c r="X8" s="73"/>
    </row>
    <row r="9" spans="1:24" ht="25.5" x14ac:dyDescent="0.2">
      <c r="A9" s="68" t="s">
        <v>17</v>
      </c>
      <c r="B9" s="110" t="s">
        <v>412</v>
      </c>
      <c r="C9" s="154"/>
      <c r="D9" s="154"/>
      <c r="E9" s="95" t="s">
        <v>413</v>
      </c>
      <c r="F9" s="89" t="s">
        <v>418</v>
      </c>
      <c r="G9" s="74" t="s">
        <v>423</v>
      </c>
      <c r="H9" s="101" t="s">
        <v>424</v>
      </c>
      <c r="I9" s="74" t="s">
        <v>425</v>
      </c>
      <c r="J9" s="154"/>
      <c r="K9" s="154"/>
      <c r="L9" s="72"/>
      <c r="M9" s="72"/>
      <c r="N9" s="72"/>
      <c r="O9" s="72"/>
      <c r="P9" s="72"/>
      <c r="Q9" s="72"/>
      <c r="R9" s="72"/>
      <c r="S9" s="72"/>
      <c r="T9" s="72"/>
      <c r="U9" s="73"/>
      <c r="V9" s="73"/>
      <c r="W9" s="73"/>
      <c r="X9" s="73"/>
    </row>
    <row r="10" spans="1:24" x14ac:dyDescent="0.2">
      <c r="A10" s="68">
        <v>1</v>
      </c>
      <c r="B10" s="110"/>
      <c r="C10" s="74">
        <v>2</v>
      </c>
      <c r="D10" s="74">
        <v>3</v>
      </c>
      <c r="E10" s="96" t="s">
        <v>420</v>
      </c>
      <c r="F10" s="89"/>
      <c r="G10" s="106" t="s">
        <v>426</v>
      </c>
      <c r="H10" s="106" t="s">
        <v>427</v>
      </c>
      <c r="I10" s="87" t="s">
        <v>428</v>
      </c>
      <c r="J10" s="87" t="s">
        <v>43</v>
      </c>
      <c r="K10" s="87" t="s">
        <v>47</v>
      </c>
      <c r="L10" s="72"/>
      <c r="M10" s="72"/>
      <c r="N10" s="72"/>
      <c r="O10" s="72"/>
      <c r="P10" s="72"/>
      <c r="Q10" s="72"/>
      <c r="R10" s="72"/>
      <c r="S10" s="72"/>
      <c r="T10" s="72"/>
      <c r="U10" s="73"/>
      <c r="V10" s="73"/>
      <c r="W10" s="73"/>
      <c r="X10" s="73"/>
    </row>
    <row r="11" spans="1:24" s="41" customFormat="1" ht="17.25" customHeight="1" x14ac:dyDescent="0.2">
      <c r="A11" s="108" t="s">
        <v>27</v>
      </c>
      <c r="B11" s="111"/>
      <c r="C11" s="67"/>
      <c r="D11" s="67"/>
      <c r="E11" s="67"/>
      <c r="F11" s="67"/>
      <c r="G11" s="67"/>
      <c r="H11" s="107"/>
      <c r="I11" s="53"/>
      <c r="J11" s="53"/>
      <c r="K11" s="53"/>
    </row>
    <row r="12" spans="1:24" s="41" customFormat="1" ht="12.75" customHeight="1" x14ac:dyDescent="0.2">
      <c r="A12" s="66"/>
      <c r="B12" s="111"/>
      <c r="C12" s="109" t="s">
        <v>367</v>
      </c>
      <c r="D12" s="67"/>
      <c r="E12" s="67"/>
      <c r="F12" s="67"/>
      <c r="G12" s="67"/>
      <c r="H12" s="107"/>
      <c r="I12" s="53"/>
      <c r="J12" s="53"/>
      <c r="K12" s="53"/>
    </row>
    <row r="13" spans="1:24" ht="177" customHeight="1" x14ac:dyDescent="0.2">
      <c r="A13" s="36">
        <v>1</v>
      </c>
      <c r="B13" s="112" t="s">
        <v>28</v>
      </c>
      <c r="C13" s="114" t="s">
        <v>432</v>
      </c>
      <c r="D13" s="68" t="s">
        <v>46</v>
      </c>
      <c r="E13" s="95">
        <f>8377.39</f>
        <v>8377.39</v>
      </c>
      <c r="F13" s="90">
        <f>7.421*1000</f>
        <v>7421</v>
      </c>
      <c r="G13" s="36">
        <f>7.421*1000</f>
        <v>7421</v>
      </c>
      <c r="H13" s="101">
        <f>F13-G13</f>
        <v>0</v>
      </c>
      <c r="I13" s="74">
        <f>E13-H13-G13</f>
        <v>956.38999999999942</v>
      </c>
      <c r="J13" s="74" t="s">
        <v>414</v>
      </c>
      <c r="K13" s="80" t="s">
        <v>415</v>
      </c>
      <c r="L13" s="72" t="s">
        <v>421</v>
      </c>
      <c r="M13" s="72"/>
      <c r="N13" s="72"/>
      <c r="O13" s="72"/>
      <c r="P13" s="72"/>
      <c r="Q13" s="72"/>
      <c r="R13" s="72"/>
      <c r="S13" s="72"/>
      <c r="T13" s="72"/>
      <c r="U13" s="73"/>
      <c r="V13" s="73"/>
      <c r="W13" s="73"/>
      <c r="X13" s="73"/>
    </row>
    <row r="14" spans="1:24" ht="174" customHeight="1" x14ac:dyDescent="0.2">
      <c r="A14" s="36">
        <v>2</v>
      </c>
      <c r="B14" s="112" t="s">
        <v>32</v>
      </c>
      <c r="C14" s="114" t="s">
        <v>431</v>
      </c>
      <c r="D14" s="68" t="s">
        <v>35</v>
      </c>
      <c r="E14" s="95">
        <f>440.91</f>
        <v>440.91</v>
      </c>
      <c r="F14" s="89">
        <f>5.344*100</f>
        <v>534.4</v>
      </c>
      <c r="G14" s="74">
        <f>4.41*100</f>
        <v>441</v>
      </c>
      <c r="H14" s="102">
        <v>0</v>
      </c>
      <c r="I14" s="86">
        <v>0</v>
      </c>
      <c r="J14" s="74" t="s">
        <v>414</v>
      </c>
      <c r="K14" s="80" t="s">
        <v>419</v>
      </c>
      <c r="L14" s="72"/>
      <c r="M14" s="72"/>
      <c r="N14" s="72"/>
      <c r="O14" s="72"/>
      <c r="P14" s="72"/>
      <c r="Q14" s="72"/>
      <c r="R14" s="72"/>
      <c r="S14" s="72"/>
      <c r="T14" s="72"/>
      <c r="U14" s="73"/>
      <c r="V14" s="73"/>
      <c r="W14" s="73"/>
      <c r="X14" s="73"/>
    </row>
    <row r="15" spans="1:24" ht="38.25" x14ac:dyDescent="0.2">
      <c r="A15" s="84">
        <v>3</v>
      </c>
      <c r="B15" s="113" t="s">
        <v>36</v>
      </c>
      <c r="C15" s="82" t="s">
        <v>37</v>
      </c>
      <c r="D15" s="83" t="s">
        <v>35</v>
      </c>
      <c r="E15" s="97"/>
      <c r="F15" s="91"/>
      <c r="G15" s="85"/>
      <c r="H15" s="102"/>
      <c r="I15" s="86"/>
      <c r="J15" s="85"/>
      <c r="K15" s="85"/>
      <c r="L15" s="71"/>
      <c r="M15" s="71"/>
      <c r="N15" s="71"/>
      <c r="O15" s="71"/>
      <c r="P15" s="71"/>
      <c r="Q15" s="71"/>
      <c r="R15" s="71"/>
      <c r="S15" s="71"/>
      <c r="T15" s="71"/>
    </row>
    <row r="16" spans="1:24" ht="38.25" x14ac:dyDescent="0.2">
      <c r="A16" s="84">
        <v>4</v>
      </c>
      <c r="B16" s="113" t="s">
        <v>39</v>
      </c>
      <c r="C16" s="82" t="s">
        <v>40</v>
      </c>
      <c r="D16" s="83" t="s">
        <v>42</v>
      </c>
      <c r="E16" s="97"/>
      <c r="F16" s="91"/>
      <c r="G16" s="85"/>
      <c r="H16" s="102"/>
      <c r="I16" s="86"/>
      <c r="J16" s="85"/>
      <c r="K16" s="85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25.5" x14ac:dyDescent="0.2">
      <c r="A17" s="84">
        <v>5</v>
      </c>
      <c r="B17" s="113" t="s">
        <v>43</v>
      </c>
      <c r="C17" s="82" t="s">
        <v>44</v>
      </c>
      <c r="D17" s="83" t="s">
        <v>46</v>
      </c>
      <c r="E17" s="97"/>
      <c r="F17" s="91"/>
      <c r="G17" s="85"/>
      <c r="H17" s="101"/>
      <c r="I17" s="74"/>
      <c r="J17" s="85"/>
      <c r="K17" s="85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25.5" x14ac:dyDescent="0.2">
      <c r="A18" s="84">
        <v>6</v>
      </c>
      <c r="B18" s="113" t="s">
        <v>47</v>
      </c>
      <c r="C18" s="82" t="s">
        <v>48</v>
      </c>
      <c r="D18" s="83" t="s">
        <v>50</v>
      </c>
      <c r="E18" s="97"/>
      <c r="F18" s="91"/>
      <c r="G18" s="85"/>
      <c r="H18" s="101"/>
      <c r="I18" s="74"/>
      <c r="J18" s="85"/>
      <c r="K18" s="85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25.5" x14ac:dyDescent="0.2">
      <c r="A19" s="84">
        <v>7</v>
      </c>
      <c r="B19" s="113" t="s">
        <v>51</v>
      </c>
      <c r="C19" s="82" t="s">
        <v>52</v>
      </c>
      <c r="D19" s="83" t="s">
        <v>50</v>
      </c>
      <c r="E19" s="97"/>
      <c r="F19" s="91"/>
      <c r="G19" s="85"/>
      <c r="H19" s="101"/>
      <c r="I19" s="74"/>
      <c r="J19" s="85"/>
      <c r="K19" s="85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25.5" x14ac:dyDescent="0.2">
      <c r="A20" s="84">
        <v>8</v>
      </c>
      <c r="B20" s="113" t="s">
        <v>54</v>
      </c>
      <c r="C20" s="82" t="s">
        <v>55</v>
      </c>
      <c r="D20" s="83" t="s">
        <v>50</v>
      </c>
      <c r="E20" s="97"/>
      <c r="F20" s="91"/>
      <c r="G20" s="85"/>
      <c r="H20" s="101"/>
      <c r="I20" s="74"/>
      <c r="J20" s="85"/>
      <c r="K20" s="85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25.5" x14ac:dyDescent="0.2">
      <c r="A21" s="84">
        <v>9</v>
      </c>
      <c r="B21" s="113" t="s">
        <v>57</v>
      </c>
      <c r="C21" s="82" t="s">
        <v>52</v>
      </c>
      <c r="D21" s="83" t="s">
        <v>50</v>
      </c>
      <c r="E21" s="97"/>
      <c r="F21" s="91"/>
      <c r="G21" s="85"/>
      <c r="H21" s="101"/>
      <c r="I21" s="74"/>
      <c r="J21" s="85"/>
      <c r="K21" s="85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25.5" x14ac:dyDescent="0.2">
      <c r="A22" s="84">
        <v>10</v>
      </c>
      <c r="B22" s="113" t="s">
        <v>58</v>
      </c>
      <c r="C22" s="82" t="s">
        <v>59</v>
      </c>
      <c r="D22" s="83" t="s">
        <v>35</v>
      </c>
      <c r="E22" s="97"/>
      <c r="F22" s="91"/>
      <c r="G22" s="85"/>
      <c r="H22" s="101"/>
      <c r="I22" s="74"/>
      <c r="J22" s="85"/>
      <c r="K22" s="85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22.5" customHeight="1" x14ac:dyDescent="0.2">
      <c r="A23" s="84">
        <v>11</v>
      </c>
      <c r="B23" s="113" t="s">
        <v>61</v>
      </c>
      <c r="C23" s="82" t="s">
        <v>62</v>
      </c>
      <c r="D23" s="83" t="s">
        <v>46</v>
      </c>
      <c r="E23" s="97"/>
      <c r="F23" s="91"/>
      <c r="G23" s="85"/>
      <c r="H23" s="101"/>
      <c r="I23" s="74"/>
      <c r="J23" s="85"/>
      <c r="K23" s="85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25.5" x14ac:dyDescent="0.2">
      <c r="A24" s="84">
        <v>12</v>
      </c>
      <c r="B24" s="113" t="s">
        <v>64</v>
      </c>
      <c r="C24" s="82" t="s">
        <v>65</v>
      </c>
      <c r="D24" s="83" t="s">
        <v>35</v>
      </c>
      <c r="E24" s="97"/>
      <c r="F24" s="91"/>
      <c r="G24" s="85"/>
      <c r="H24" s="101"/>
      <c r="I24" s="85"/>
      <c r="J24" s="85"/>
      <c r="K24" s="85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25.5" x14ac:dyDescent="0.2">
      <c r="A25" s="84">
        <v>13</v>
      </c>
      <c r="B25" s="113" t="s">
        <v>67</v>
      </c>
      <c r="C25" s="82" t="s">
        <v>68</v>
      </c>
      <c r="D25" s="83" t="s">
        <v>46</v>
      </c>
      <c r="E25" s="97"/>
      <c r="F25" s="91"/>
      <c r="G25" s="85"/>
      <c r="H25" s="101"/>
      <c r="I25" s="85"/>
      <c r="J25" s="85"/>
      <c r="K25" s="85"/>
      <c r="L25" s="71"/>
      <c r="M25" s="71"/>
      <c r="N25" s="71"/>
      <c r="O25" s="71"/>
      <c r="P25" s="71"/>
      <c r="Q25" s="71"/>
      <c r="R25" s="71"/>
      <c r="S25" s="71"/>
      <c r="T25" s="71"/>
    </row>
    <row r="26" spans="1:20" x14ac:dyDescent="0.2">
      <c r="A26" s="75"/>
      <c r="B26" s="92"/>
      <c r="C26" s="76"/>
      <c r="D26" s="76"/>
      <c r="E26" s="97"/>
      <c r="F26" s="91"/>
      <c r="G26" s="85"/>
      <c r="H26" s="103"/>
      <c r="I26" s="85"/>
      <c r="J26" s="85"/>
      <c r="K26" s="85"/>
      <c r="L26" s="71"/>
      <c r="M26" s="71"/>
      <c r="N26" s="71"/>
      <c r="O26" s="71"/>
      <c r="P26" s="71"/>
      <c r="Q26" s="71"/>
      <c r="R26" s="71"/>
      <c r="S26" s="71"/>
      <c r="T26" s="71"/>
    </row>
    <row r="27" spans="1:20" x14ac:dyDescent="0.2">
      <c r="A27" s="75"/>
      <c r="B27" s="92"/>
      <c r="C27" s="76"/>
      <c r="D27" s="76"/>
      <c r="E27" s="97"/>
      <c r="F27" s="91"/>
      <c r="G27" s="85"/>
      <c r="H27" s="103"/>
      <c r="I27" s="85"/>
      <c r="J27" s="85"/>
      <c r="K27" s="85"/>
      <c r="L27" s="71"/>
      <c r="M27" s="71"/>
      <c r="N27" s="71"/>
      <c r="O27" s="71"/>
      <c r="P27" s="71"/>
      <c r="Q27" s="71"/>
      <c r="R27" s="71"/>
      <c r="S27" s="71"/>
      <c r="T27" s="71"/>
    </row>
    <row r="28" spans="1:20" x14ac:dyDescent="0.2">
      <c r="A28" s="75"/>
      <c r="B28" s="92"/>
      <c r="C28" s="76"/>
      <c r="D28" s="76"/>
      <c r="E28" s="97"/>
      <c r="F28" s="91"/>
      <c r="G28" s="85"/>
      <c r="H28" s="103"/>
      <c r="I28" s="85"/>
      <c r="J28" s="85"/>
      <c r="K28" s="85"/>
      <c r="L28" s="71"/>
      <c r="M28" s="71"/>
      <c r="N28" s="71"/>
      <c r="O28" s="71"/>
      <c r="P28" s="71"/>
      <c r="Q28" s="71"/>
      <c r="R28" s="71"/>
      <c r="S28" s="71"/>
      <c r="T28" s="71"/>
    </row>
    <row r="29" spans="1:20" x14ac:dyDescent="0.2">
      <c r="A29" s="75"/>
      <c r="B29" s="92"/>
      <c r="C29" s="76"/>
      <c r="D29" s="76"/>
      <c r="E29" s="98"/>
      <c r="F29" s="92"/>
      <c r="G29" s="76"/>
      <c r="H29" s="104"/>
      <c r="I29" s="76"/>
      <c r="J29" s="76"/>
      <c r="K29" s="76"/>
      <c r="L29" s="71"/>
      <c r="M29" s="71"/>
      <c r="N29" s="71"/>
      <c r="O29" s="71"/>
      <c r="P29" s="71"/>
      <c r="Q29" s="71"/>
      <c r="R29" s="71"/>
      <c r="S29" s="71"/>
      <c r="T29" s="71"/>
    </row>
    <row r="30" spans="1:20" x14ac:dyDescent="0.2">
      <c r="A30" s="75"/>
      <c r="B30" s="92"/>
      <c r="C30" s="76"/>
      <c r="D30" s="76"/>
      <c r="E30" s="98"/>
      <c r="F30" s="92"/>
      <c r="G30" s="76"/>
      <c r="H30" s="104"/>
      <c r="I30" s="76"/>
      <c r="J30" s="76"/>
      <c r="K30" s="76"/>
      <c r="L30" s="71"/>
      <c r="M30" s="71"/>
      <c r="N30" s="71"/>
      <c r="O30" s="71"/>
      <c r="P30" s="71"/>
      <c r="Q30" s="71"/>
      <c r="R30" s="71"/>
      <c r="S30" s="71"/>
      <c r="T30" s="71"/>
    </row>
    <row r="31" spans="1:20" x14ac:dyDescent="0.2">
      <c r="A31" s="75"/>
      <c r="B31" s="92"/>
      <c r="C31" s="76"/>
      <c r="D31" s="76"/>
      <c r="E31" s="98"/>
      <c r="F31" s="92"/>
      <c r="G31" s="76"/>
      <c r="H31" s="104"/>
      <c r="I31" s="76"/>
      <c r="J31" s="76"/>
      <c r="K31" s="76"/>
      <c r="L31" s="71"/>
      <c r="M31" s="71"/>
      <c r="N31" s="71"/>
      <c r="O31" s="71"/>
      <c r="P31" s="71"/>
      <c r="Q31" s="71"/>
      <c r="R31" s="71"/>
      <c r="S31" s="71"/>
      <c r="T31" s="71"/>
    </row>
    <row r="32" spans="1:20" x14ac:dyDescent="0.2">
      <c r="A32" s="75"/>
      <c r="B32" s="92"/>
      <c r="C32" s="76"/>
      <c r="D32" s="76"/>
      <c r="E32" s="98"/>
      <c r="F32" s="92"/>
      <c r="G32" s="76"/>
      <c r="H32" s="104"/>
      <c r="I32" s="76"/>
      <c r="J32" s="76"/>
      <c r="K32" s="76"/>
      <c r="L32" s="71"/>
      <c r="M32" s="71"/>
      <c r="N32" s="71"/>
      <c r="O32" s="71"/>
      <c r="P32" s="71"/>
      <c r="Q32" s="71"/>
      <c r="R32" s="71"/>
      <c r="S32" s="71"/>
      <c r="T32" s="71"/>
    </row>
    <row r="33" spans="1:20" x14ac:dyDescent="0.2">
      <c r="A33" s="75"/>
      <c r="B33" s="92"/>
      <c r="C33" s="76"/>
      <c r="D33" s="76"/>
      <c r="E33" s="98"/>
      <c r="F33" s="92"/>
      <c r="G33" s="76"/>
      <c r="H33" s="104"/>
      <c r="I33" s="76"/>
      <c r="J33" s="76"/>
      <c r="K33" s="76"/>
      <c r="L33" s="71"/>
      <c r="M33" s="71"/>
      <c r="N33" s="71"/>
      <c r="O33" s="71"/>
      <c r="P33" s="71"/>
      <c r="Q33" s="71"/>
      <c r="R33" s="71"/>
      <c r="S33" s="71"/>
      <c r="T33" s="71"/>
    </row>
    <row r="34" spans="1:20" x14ac:dyDescent="0.2">
      <c r="A34" s="75"/>
      <c r="B34" s="93"/>
      <c r="C34" s="75"/>
      <c r="D34" s="75"/>
      <c r="E34" s="99"/>
      <c r="F34" s="93"/>
      <c r="G34" s="75"/>
      <c r="H34" s="105"/>
      <c r="I34" s="75"/>
      <c r="J34" s="75"/>
      <c r="K34" s="75"/>
    </row>
    <row r="35" spans="1:20" x14ac:dyDescent="0.2">
      <c r="A35" s="75"/>
      <c r="B35" s="93"/>
      <c r="C35" s="75"/>
      <c r="D35" s="75"/>
      <c r="E35" s="99"/>
      <c r="F35" s="93"/>
      <c r="G35" s="75"/>
      <c r="H35" s="105"/>
      <c r="I35" s="75"/>
      <c r="J35" s="75"/>
      <c r="K35" s="75"/>
    </row>
    <row r="36" spans="1:20" x14ac:dyDescent="0.2">
      <c r="A36" s="75"/>
      <c r="B36" s="93"/>
      <c r="C36" s="75"/>
      <c r="D36" s="75"/>
      <c r="E36" s="99"/>
      <c r="F36" s="93"/>
      <c r="G36" s="75"/>
      <c r="H36" s="105"/>
      <c r="I36" s="75"/>
      <c r="J36" s="75"/>
      <c r="K36" s="75"/>
    </row>
  </sheetData>
  <mergeCells count="9">
    <mergeCell ref="B3:K3"/>
    <mergeCell ref="B5:K5"/>
    <mergeCell ref="B6:K6"/>
    <mergeCell ref="A8:B8"/>
    <mergeCell ref="C8:C9"/>
    <mergeCell ref="D8:D9"/>
    <mergeCell ref="E8:I8"/>
    <mergeCell ref="J8:J9"/>
    <mergeCell ref="K8:K9"/>
  </mergeCells>
  <pageMargins left="0.7" right="0.7" top="0.75" bottom="0.75" header="0.3" footer="0.3"/>
  <pageSetup paperSize="9" scale="38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670B-78B7-46AC-85DD-BA2DE308908A}">
  <sheetPr>
    <pageSetUpPr autoPageBreaks="0"/>
  </sheetPr>
  <dimension ref="A1:G178"/>
  <sheetViews>
    <sheetView showGridLines="0" topLeftCell="A13" zoomScaleNormal="100" zoomScaleSheetLayoutView="100" workbookViewId="0">
      <pane ySplit="5" topLeftCell="A18" activePane="bottomLeft" state="frozen"/>
      <selection activeCell="A13" sqref="A13"/>
      <selection pane="bottomLeft" activeCell="F21" sqref="F21:F32"/>
    </sheetView>
  </sheetViews>
  <sheetFormatPr defaultColWidth="9.140625" defaultRowHeight="12.75" outlineLevelRow="1" x14ac:dyDescent="0.2"/>
  <cols>
    <col min="1" max="1" width="4.7109375" style="28" customWidth="1"/>
    <col min="2" max="2" width="4.7109375" style="3" customWidth="1"/>
    <col min="3" max="3" width="30.7109375" style="2" customWidth="1"/>
    <col min="4" max="4" width="8.42578125" style="8" customWidth="1"/>
    <col min="5" max="5" width="9.140625" style="8" customWidth="1"/>
    <col min="6" max="16384" width="9.140625" style="41"/>
  </cols>
  <sheetData>
    <row r="1" spans="1:7" s="15" customFormat="1" x14ac:dyDescent="0.2">
      <c r="A1" s="16"/>
      <c r="B1" s="3"/>
      <c r="C1" s="2"/>
      <c r="D1" s="2"/>
      <c r="E1" s="14"/>
    </row>
    <row r="2" spans="1:7" s="15" customFormat="1" x14ac:dyDescent="0.2">
      <c r="A2" s="16"/>
      <c r="B2" s="3"/>
      <c r="C2" s="2"/>
      <c r="D2" s="2"/>
    </row>
    <row r="3" spans="1:7" s="15" customFormat="1" x14ac:dyDescent="0.2">
      <c r="A3" s="16"/>
      <c r="B3" s="3"/>
      <c r="C3" s="2"/>
      <c r="D3" s="2"/>
    </row>
    <row r="4" spans="1:7" s="15" customFormat="1" x14ac:dyDescent="0.2">
      <c r="A4" s="16"/>
      <c r="B4" s="3"/>
      <c r="C4" s="2"/>
      <c r="D4" s="2"/>
      <c r="E4" s="14"/>
    </row>
    <row r="5" spans="1:7" s="15" customFormat="1" outlineLevel="1" x14ac:dyDescent="0.2">
      <c r="A5" s="16"/>
      <c r="B5" s="3"/>
      <c r="C5" s="2"/>
      <c r="D5" s="20" t="s">
        <v>398</v>
      </c>
      <c r="E5" s="8"/>
    </row>
    <row r="6" spans="1:7" s="15" customFormat="1" outlineLevel="1" x14ac:dyDescent="0.2">
      <c r="A6" s="16"/>
      <c r="B6" s="3"/>
      <c r="C6" s="2"/>
      <c r="D6" s="7"/>
      <c r="E6" s="12"/>
    </row>
    <row r="7" spans="1:7" s="27" customFormat="1" ht="12.75" customHeight="1" x14ac:dyDescent="0.2">
      <c r="A7" s="25"/>
      <c r="B7" s="3"/>
      <c r="C7" s="10"/>
      <c r="D7" s="10"/>
      <c r="E7" s="10"/>
    </row>
    <row r="8" spans="1:7" s="4" customFormat="1" x14ac:dyDescent="0.2">
      <c r="A8" s="28"/>
      <c r="B8" s="29"/>
      <c r="C8" s="2"/>
      <c r="D8" s="30" t="s">
        <v>1</v>
      </c>
      <c r="E8" s="8"/>
    </row>
    <row r="9" spans="1:7" s="30" customFormat="1" x14ac:dyDescent="0.2">
      <c r="A9" s="19"/>
      <c r="B9" s="31"/>
      <c r="C9" s="18"/>
      <c r="D9" s="2" t="s">
        <v>2</v>
      </c>
      <c r="E9" s="61">
        <v>165962.42000000001</v>
      </c>
    </row>
    <row r="10" spans="1:7" s="30" customFormat="1" ht="25.5" customHeight="1" x14ac:dyDescent="0.2">
      <c r="A10" s="15"/>
      <c r="B10" s="31"/>
      <c r="C10" s="2"/>
      <c r="D10" s="21" t="s">
        <v>7</v>
      </c>
      <c r="E10" s="33"/>
    </row>
    <row r="11" spans="1:7" s="30" customFormat="1" x14ac:dyDescent="0.2">
      <c r="A11" s="15"/>
      <c r="B11" s="31"/>
      <c r="C11" s="2"/>
      <c r="E11" s="63"/>
    </row>
    <row r="12" spans="1:7" s="30" customFormat="1" x14ac:dyDescent="0.2">
      <c r="A12" s="15"/>
      <c r="B12" s="31"/>
      <c r="C12" s="2"/>
      <c r="D12" s="2" t="s">
        <v>8</v>
      </c>
      <c r="E12" s="20"/>
    </row>
    <row r="13" spans="1:7" s="30" customFormat="1" x14ac:dyDescent="0.2">
      <c r="A13" s="15"/>
      <c r="B13" s="3"/>
      <c r="C13" s="2"/>
      <c r="D13" s="8"/>
      <c r="E13" s="63"/>
    </row>
    <row r="14" spans="1:7" s="30" customFormat="1" x14ac:dyDescent="0.2">
      <c r="A14" s="15"/>
      <c r="B14" s="3"/>
      <c r="C14" s="2"/>
      <c r="D14" s="8"/>
      <c r="E14" s="13"/>
    </row>
    <row r="15" spans="1:7" s="40" customFormat="1" ht="27.75" customHeight="1" x14ac:dyDescent="0.2">
      <c r="A15" s="130" t="s">
        <v>3</v>
      </c>
      <c r="B15" s="135"/>
      <c r="C15" s="143" t="s">
        <v>4</v>
      </c>
      <c r="D15" s="143" t="s">
        <v>14</v>
      </c>
      <c r="E15" s="140" t="s">
        <v>15</v>
      </c>
      <c r="F15" s="65"/>
      <c r="G15" s="127" t="s">
        <v>25</v>
      </c>
    </row>
    <row r="16" spans="1:7" s="40" customFormat="1" ht="21.75" customHeight="1" x14ac:dyDescent="0.2">
      <c r="A16" s="136" t="s">
        <v>17</v>
      </c>
      <c r="B16" s="138" t="s">
        <v>18</v>
      </c>
      <c r="C16" s="144"/>
      <c r="D16" s="144"/>
      <c r="E16" s="141"/>
      <c r="F16" s="64" t="s">
        <v>23</v>
      </c>
      <c r="G16" s="133"/>
    </row>
    <row r="17" spans="1:7" s="40" customFormat="1" ht="120" customHeight="1" x14ac:dyDescent="0.2">
      <c r="A17" s="137"/>
      <c r="B17" s="139"/>
      <c r="C17" s="145"/>
      <c r="D17" s="145"/>
      <c r="E17" s="142"/>
      <c r="F17" s="62" t="s">
        <v>19</v>
      </c>
      <c r="G17" s="62" t="s">
        <v>19</v>
      </c>
    </row>
    <row r="18" spans="1:7" s="39" customFormat="1" x14ac:dyDescent="0.2">
      <c r="A18" s="36">
        <v>1</v>
      </c>
      <c r="B18" s="37">
        <v>2</v>
      </c>
      <c r="C18" s="36">
        <v>3</v>
      </c>
      <c r="D18" s="36">
        <v>5</v>
      </c>
      <c r="E18" s="36">
        <v>7</v>
      </c>
      <c r="F18" s="62">
        <v>15</v>
      </c>
      <c r="G18" s="62">
        <v>17</v>
      </c>
    </row>
    <row r="19" spans="1:7" ht="22.5" customHeight="1" x14ac:dyDescent="0.2">
      <c r="A19" s="125" t="s">
        <v>27</v>
      </c>
      <c r="B19" s="126"/>
      <c r="C19" s="126"/>
      <c r="D19" s="126"/>
      <c r="E19" s="126"/>
      <c r="F19" s="126"/>
      <c r="G19" s="126"/>
    </row>
    <row r="20" spans="1:7" ht="63.75" x14ac:dyDescent="0.2">
      <c r="A20" s="45">
        <v>1</v>
      </c>
      <c r="B20" s="46" t="s">
        <v>28</v>
      </c>
      <c r="C20" s="47" t="s">
        <v>29</v>
      </c>
      <c r="D20" s="49" t="s">
        <v>31</v>
      </c>
      <c r="E20" s="50">
        <v>7.4210000000000003</v>
      </c>
      <c r="F20" s="52">
        <v>7.4210000000000003</v>
      </c>
      <c r="G20" s="53"/>
    </row>
    <row r="21" spans="1:7" ht="51" x14ac:dyDescent="0.2">
      <c r="A21" s="45">
        <v>2</v>
      </c>
      <c r="B21" s="46" t="s">
        <v>32</v>
      </c>
      <c r="C21" s="47" t="s">
        <v>33</v>
      </c>
      <c r="D21" s="49" t="s">
        <v>35</v>
      </c>
      <c r="E21" s="50">
        <v>5.3440000000000003</v>
      </c>
      <c r="F21" s="52">
        <v>4.41</v>
      </c>
      <c r="G21" s="52">
        <v>0.93400000000000005</v>
      </c>
    </row>
    <row r="22" spans="1:7" ht="63.75" x14ac:dyDescent="0.2">
      <c r="A22" s="45">
        <v>3</v>
      </c>
      <c r="B22" s="46" t="s">
        <v>36</v>
      </c>
      <c r="C22" s="47" t="s">
        <v>37</v>
      </c>
      <c r="D22" s="49" t="s">
        <v>35</v>
      </c>
      <c r="E22" s="50">
        <v>5.3440000000000003</v>
      </c>
      <c r="F22" s="52">
        <v>4.41</v>
      </c>
      <c r="G22" s="52">
        <v>0.93400000000000005</v>
      </c>
    </row>
    <row r="23" spans="1:7" ht="76.5" x14ac:dyDescent="0.2">
      <c r="A23" s="45">
        <v>4</v>
      </c>
      <c r="B23" s="46" t="s">
        <v>39</v>
      </c>
      <c r="C23" s="47" t="s">
        <v>40</v>
      </c>
      <c r="D23" s="49" t="s">
        <v>42</v>
      </c>
      <c r="E23" s="50">
        <v>313.85399999999998</v>
      </c>
      <c r="F23" s="52">
        <v>313.85399999999998</v>
      </c>
      <c r="G23" s="53"/>
    </row>
    <row r="24" spans="1:7" ht="25.5" x14ac:dyDescent="0.2">
      <c r="A24" s="45">
        <v>5</v>
      </c>
      <c r="B24" s="46" t="s">
        <v>43</v>
      </c>
      <c r="C24" s="47" t="s">
        <v>44</v>
      </c>
      <c r="D24" s="49" t="s">
        <v>46</v>
      </c>
      <c r="E24" s="69">
        <v>7782.36</v>
      </c>
      <c r="F24" s="52">
        <v>7782.36</v>
      </c>
      <c r="G24" s="53"/>
    </row>
    <row r="25" spans="1:7" ht="38.25" x14ac:dyDescent="0.2">
      <c r="A25" s="45">
        <v>6</v>
      </c>
      <c r="B25" s="46" t="s">
        <v>47</v>
      </c>
      <c r="C25" s="47" t="s">
        <v>48</v>
      </c>
      <c r="D25" s="49" t="s">
        <v>50</v>
      </c>
      <c r="E25" s="50">
        <v>7.2786</v>
      </c>
      <c r="F25" s="52">
        <v>7.2786</v>
      </c>
      <c r="G25" s="53"/>
    </row>
    <row r="26" spans="1:7" ht="38.25" x14ac:dyDescent="0.2">
      <c r="A26" s="45">
        <v>7</v>
      </c>
      <c r="B26" s="46" t="s">
        <v>51</v>
      </c>
      <c r="C26" s="47" t="s">
        <v>52</v>
      </c>
      <c r="D26" s="49" t="s">
        <v>50</v>
      </c>
      <c r="E26" s="50">
        <v>1.819642</v>
      </c>
      <c r="F26" s="52">
        <v>1.819642</v>
      </c>
      <c r="G26" s="53"/>
    </row>
    <row r="27" spans="1:7" ht="38.25" x14ac:dyDescent="0.2">
      <c r="A27" s="45">
        <v>8</v>
      </c>
      <c r="B27" s="46" t="s">
        <v>54</v>
      </c>
      <c r="C27" s="47" t="s">
        <v>55</v>
      </c>
      <c r="D27" s="49" t="s">
        <v>50</v>
      </c>
      <c r="E27" s="50">
        <v>3.7080000000000002</v>
      </c>
      <c r="F27" s="52">
        <v>3.7080000000000002</v>
      </c>
      <c r="G27" s="53"/>
    </row>
    <row r="28" spans="1:7" ht="38.25" x14ac:dyDescent="0.2">
      <c r="A28" s="45">
        <v>9</v>
      </c>
      <c r="B28" s="46" t="s">
        <v>57</v>
      </c>
      <c r="C28" s="47" t="s">
        <v>52</v>
      </c>
      <c r="D28" s="49" t="s">
        <v>50</v>
      </c>
      <c r="E28" s="50">
        <v>0.92700000000000005</v>
      </c>
      <c r="F28" s="52">
        <v>0.92700000000000005</v>
      </c>
      <c r="G28" s="53"/>
    </row>
    <row r="29" spans="1:7" ht="38.25" x14ac:dyDescent="0.2">
      <c r="A29" s="45">
        <v>10</v>
      </c>
      <c r="B29" s="46" t="s">
        <v>58</v>
      </c>
      <c r="C29" s="47" t="s">
        <v>59</v>
      </c>
      <c r="D29" s="49" t="s">
        <v>35</v>
      </c>
      <c r="E29" s="50">
        <v>5.9813999999999998</v>
      </c>
      <c r="F29" s="52">
        <v>5.9813999999999998</v>
      </c>
      <c r="G29" s="53"/>
    </row>
    <row r="30" spans="1:7" x14ac:dyDescent="0.2">
      <c r="A30" s="45">
        <v>11</v>
      </c>
      <c r="B30" s="46" t="s">
        <v>61</v>
      </c>
      <c r="C30" s="47" t="s">
        <v>62</v>
      </c>
      <c r="D30" s="49" t="s">
        <v>46</v>
      </c>
      <c r="E30" s="50">
        <v>657.95399999999995</v>
      </c>
      <c r="F30" s="52">
        <v>657.95399999999995</v>
      </c>
      <c r="G30" s="53"/>
    </row>
    <row r="31" spans="1:7" ht="38.25" x14ac:dyDescent="0.2">
      <c r="A31" s="45">
        <v>12</v>
      </c>
      <c r="B31" s="46" t="s">
        <v>64</v>
      </c>
      <c r="C31" s="47" t="s">
        <v>65</v>
      </c>
      <c r="D31" s="49" t="s">
        <v>35</v>
      </c>
      <c r="E31" s="50">
        <v>36.15</v>
      </c>
      <c r="F31" s="52">
        <v>28.05</v>
      </c>
      <c r="G31" s="52">
        <v>8.1</v>
      </c>
    </row>
    <row r="32" spans="1:7" ht="25.5" x14ac:dyDescent="0.2">
      <c r="A32" s="45">
        <v>13</v>
      </c>
      <c r="B32" s="46" t="s">
        <v>67</v>
      </c>
      <c r="C32" s="47" t="s">
        <v>68</v>
      </c>
      <c r="D32" s="49" t="s">
        <v>46</v>
      </c>
      <c r="E32" s="50">
        <v>4554.8999999999996</v>
      </c>
      <c r="F32" s="52">
        <v>3534.44</v>
      </c>
      <c r="G32" s="52">
        <v>1020.46</v>
      </c>
    </row>
    <row r="33" spans="1:7" ht="22.5" customHeight="1" x14ac:dyDescent="0.2">
      <c r="A33" s="125" t="s">
        <v>70</v>
      </c>
      <c r="B33" s="126"/>
      <c r="C33" s="126"/>
      <c r="D33" s="126"/>
      <c r="E33" s="126"/>
      <c r="F33" s="126"/>
      <c r="G33" s="126"/>
    </row>
    <row r="34" spans="1:7" ht="25.5" x14ac:dyDescent="0.2">
      <c r="A34" s="45">
        <v>14</v>
      </c>
      <c r="B34" s="46" t="s">
        <v>71</v>
      </c>
      <c r="C34" s="47" t="s">
        <v>72</v>
      </c>
      <c r="D34" s="49" t="s">
        <v>74</v>
      </c>
      <c r="E34" s="69">
        <v>1</v>
      </c>
      <c r="F34" s="52">
        <v>1</v>
      </c>
      <c r="G34" s="53"/>
    </row>
    <row r="35" spans="1:7" ht="51" x14ac:dyDescent="0.2">
      <c r="A35" s="45">
        <v>15</v>
      </c>
      <c r="B35" s="46" t="s">
        <v>75</v>
      </c>
      <c r="C35" s="47" t="s">
        <v>76</v>
      </c>
      <c r="D35" s="49" t="s">
        <v>78</v>
      </c>
      <c r="E35" s="69">
        <v>4</v>
      </c>
      <c r="F35" s="52">
        <v>4</v>
      </c>
      <c r="G35" s="53"/>
    </row>
    <row r="36" spans="1:7" ht="38.25" x14ac:dyDescent="0.2">
      <c r="A36" s="45">
        <v>16</v>
      </c>
      <c r="B36" s="46" t="s">
        <v>79</v>
      </c>
      <c r="C36" s="47" t="s">
        <v>80</v>
      </c>
      <c r="D36" s="49" t="s">
        <v>82</v>
      </c>
      <c r="E36" s="50">
        <v>0.51400000000000001</v>
      </c>
      <c r="F36" s="52">
        <v>0.51400000000000001</v>
      </c>
      <c r="G36" s="53"/>
    </row>
    <row r="37" spans="1:7" ht="51" x14ac:dyDescent="0.2">
      <c r="A37" s="45">
        <v>17</v>
      </c>
      <c r="B37" s="46" t="s">
        <v>83</v>
      </c>
      <c r="C37" s="47" t="s">
        <v>84</v>
      </c>
      <c r="D37" s="49" t="s">
        <v>82</v>
      </c>
      <c r="E37" s="50">
        <v>0.29499999999999998</v>
      </c>
      <c r="F37" s="52">
        <v>0.08</v>
      </c>
      <c r="G37" s="52">
        <v>0.215</v>
      </c>
    </row>
    <row r="38" spans="1:7" ht="51" x14ac:dyDescent="0.2">
      <c r="A38" s="45">
        <v>18</v>
      </c>
      <c r="B38" s="46" t="s">
        <v>86</v>
      </c>
      <c r="C38" s="47" t="s">
        <v>87</v>
      </c>
      <c r="D38" s="49" t="s">
        <v>42</v>
      </c>
      <c r="E38" s="69">
        <v>163.95</v>
      </c>
      <c r="F38" s="52">
        <v>48.36</v>
      </c>
      <c r="G38" s="52">
        <v>115.59</v>
      </c>
    </row>
    <row r="39" spans="1:7" ht="51" x14ac:dyDescent="0.2">
      <c r="A39" s="45">
        <v>19</v>
      </c>
      <c r="B39" s="46" t="s">
        <v>89</v>
      </c>
      <c r="C39" s="47" t="s">
        <v>90</v>
      </c>
      <c r="D39" s="49" t="s">
        <v>42</v>
      </c>
      <c r="E39" s="69">
        <v>45.91</v>
      </c>
      <c r="F39" s="52">
        <v>7.81</v>
      </c>
      <c r="G39" s="52">
        <v>38.1</v>
      </c>
    </row>
    <row r="40" spans="1:7" ht="63.75" x14ac:dyDescent="0.2">
      <c r="A40" s="45">
        <v>20</v>
      </c>
      <c r="B40" s="46" t="s">
        <v>92</v>
      </c>
      <c r="C40" s="47" t="s">
        <v>93</v>
      </c>
      <c r="D40" s="49" t="s">
        <v>42</v>
      </c>
      <c r="E40" s="50">
        <v>209.86</v>
      </c>
      <c r="F40" s="52">
        <v>56.17</v>
      </c>
      <c r="G40" s="52">
        <v>153.69</v>
      </c>
    </row>
    <row r="41" spans="1:7" ht="51" x14ac:dyDescent="0.2">
      <c r="A41" s="45">
        <v>21</v>
      </c>
      <c r="B41" s="46" t="s">
        <v>95</v>
      </c>
      <c r="C41" s="47" t="s">
        <v>96</v>
      </c>
      <c r="D41" s="49" t="s">
        <v>42</v>
      </c>
      <c r="E41" s="69">
        <v>45.91</v>
      </c>
      <c r="F41" s="52">
        <v>7.81</v>
      </c>
      <c r="G41" s="52">
        <v>38.1</v>
      </c>
    </row>
    <row r="42" spans="1:7" ht="51" x14ac:dyDescent="0.2">
      <c r="A42" s="45">
        <v>22</v>
      </c>
      <c r="B42" s="46" t="s">
        <v>98</v>
      </c>
      <c r="C42" s="47" t="s">
        <v>99</v>
      </c>
      <c r="D42" s="49" t="s">
        <v>42</v>
      </c>
      <c r="E42" s="69">
        <v>163.95</v>
      </c>
      <c r="F42" s="52">
        <v>48.36</v>
      </c>
      <c r="G42" s="52">
        <v>115.59</v>
      </c>
    </row>
    <row r="43" spans="1:7" ht="63.75" x14ac:dyDescent="0.2">
      <c r="A43" s="45">
        <v>23</v>
      </c>
      <c r="B43" s="46" t="s">
        <v>101</v>
      </c>
      <c r="C43" s="47" t="s">
        <v>102</v>
      </c>
      <c r="D43" s="49" t="s">
        <v>42</v>
      </c>
      <c r="E43" s="69">
        <v>255.36</v>
      </c>
      <c r="F43" s="53"/>
      <c r="G43" s="52">
        <v>255.36</v>
      </c>
    </row>
    <row r="44" spans="1:7" ht="38.25" x14ac:dyDescent="0.2">
      <c r="A44" s="45">
        <v>24</v>
      </c>
      <c r="B44" s="46" t="s">
        <v>104</v>
      </c>
      <c r="C44" s="47" t="s">
        <v>105</v>
      </c>
      <c r="D44" s="49" t="s">
        <v>42</v>
      </c>
      <c r="E44" s="69">
        <v>68.17</v>
      </c>
      <c r="F44" s="52">
        <v>26.34</v>
      </c>
      <c r="G44" s="52">
        <v>41.83</v>
      </c>
    </row>
    <row r="45" spans="1:7" ht="76.5" x14ac:dyDescent="0.2">
      <c r="A45" s="45">
        <v>25</v>
      </c>
      <c r="B45" s="46" t="s">
        <v>107</v>
      </c>
      <c r="C45" s="47" t="s">
        <v>108</v>
      </c>
      <c r="D45" s="49" t="s">
        <v>42</v>
      </c>
      <c r="E45" s="50">
        <v>914.13599999999997</v>
      </c>
      <c r="F45" s="53"/>
      <c r="G45" s="52">
        <v>914.13599999999997</v>
      </c>
    </row>
    <row r="46" spans="1:7" ht="51" x14ac:dyDescent="0.2">
      <c r="A46" s="45">
        <v>26</v>
      </c>
      <c r="B46" s="46" t="s">
        <v>110</v>
      </c>
      <c r="C46" s="47" t="s">
        <v>111</v>
      </c>
      <c r="D46" s="49" t="s">
        <v>42</v>
      </c>
      <c r="E46" s="50">
        <v>228.53399999999999</v>
      </c>
      <c r="F46" s="53"/>
      <c r="G46" s="52">
        <v>228.53399999999999</v>
      </c>
    </row>
    <row r="47" spans="1:7" ht="25.5" x14ac:dyDescent="0.2">
      <c r="A47" s="45">
        <v>27</v>
      </c>
      <c r="B47" s="46" t="s">
        <v>113</v>
      </c>
      <c r="C47" s="47" t="s">
        <v>44</v>
      </c>
      <c r="D47" s="49" t="s">
        <v>46</v>
      </c>
      <c r="E47" s="50">
        <v>850.57</v>
      </c>
      <c r="F47" s="53"/>
      <c r="G47" s="52">
        <v>850.57</v>
      </c>
    </row>
    <row r="48" spans="1:7" ht="22.5" customHeight="1" x14ac:dyDescent="0.2">
      <c r="A48" s="125" t="s">
        <v>115</v>
      </c>
      <c r="B48" s="126"/>
      <c r="C48" s="126"/>
      <c r="D48" s="126"/>
      <c r="E48" s="126"/>
      <c r="F48" s="126"/>
      <c r="G48" s="126"/>
    </row>
    <row r="49" spans="1:7" ht="89.25" x14ac:dyDescent="0.2">
      <c r="A49" s="45">
        <v>28</v>
      </c>
      <c r="B49" s="46" t="s">
        <v>116</v>
      </c>
      <c r="C49" s="47" t="s">
        <v>117</v>
      </c>
      <c r="D49" s="49" t="s">
        <v>82</v>
      </c>
      <c r="E49" s="50">
        <v>0.95399999999999996</v>
      </c>
      <c r="F49" s="52">
        <v>0.94899999999999995</v>
      </c>
      <c r="G49" s="52">
        <v>5.0000000000000001E-3</v>
      </c>
    </row>
    <row r="50" spans="1:7" ht="25.5" x14ac:dyDescent="0.2">
      <c r="A50" s="45">
        <v>29</v>
      </c>
      <c r="B50" s="46" t="s">
        <v>119</v>
      </c>
      <c r="C50" s="47" t="s">
        <v>120</v>
      </c>
      <c r="D50" s="49" t="s">
        <v>122</v>
      </c>
      <c r="E50" s="69">
        <v>-1908</v>
      </c>
      <c r="F50" s="52">
        <v>-1898</v>
      </c>
      <c r="G50" s="52">
        <v>-10</v>
      </c>
    </row>
    <row r="51" spans="1:7" ht="25.5" x14ac:dyDescent="0.2">
      <c r="A51" s="45">
        <v>30</v>
      </c>
      <c r="B51" s="46" t="s">
        <v>123</v>
      </c>
      <c r="C51" s="47" t="s">
        <v>124</v>
      </c>
      <c r="D51" s="49" t="s">
        <v>126</v>
      </c>
      <c r="E51" s="50">
        <v>126.51600000000001</v>
      </c>
      <c r="F51" s="52">
        <v>123.36</v>
      </c>
      <c r="G51" s="52">
        <v>3.1560000000000099</v>
      </c>
    </row>
    <row r="52" spans="1:7" ht="25.5" x14ac:dyDescent="0.2">
      <c r="A52" s="45">
        <v>31</v>
      </c>
      <c r="B52" s="46" t="s">
        <v>127</v>
      </c>
      <c r="C52" s="47" t="s">
        <v>128</v>
      </c>
      <c r="D52" s="49" t="s">
        <v>74</v>
      </c>
      <c r="E52" s="69">
        <v>-1755.36</v>
      </c>
      <c r="F52" s="52">
        <v>-1749.28</v>
      </c>
      <c r="G52" s="52">
        <v>-6.0799999999999299</v>
      </c>
    </row>
    <row r="53" spans="1:7" ht="51" x14ac:dyDescent="0.2">
      <c r="A53" s="45">
        <v>32</v>
      </c>
      <c r="B53" s="46" t="s">
        <v>130</v>
      </c>
      <c r="C53" s="47" t="s">
        <v>131</v>
      </c>
      <c r="D53" s="49" t="s">
        <v>74</v>
      </c>
      <c r="E53" s="69">
        <v>1755</v>
      </c>
      <c r="F53" s="52">
        <v>1749</v>
      </c>
      <c r="G53" s="52">
        <v>6</v>
      </c>
    </row>
    <row r="54" spans="1:7" ht="25.5" x14ac:dyDescent="0.2">
      <c r="A54" s="45">
        <v>33</v>
      </c>
      <c r="B54" s="46" t="s">
        <v>132</v>
      </c>
      <c r="C54" s="47" t="s">
        <v>133</v>
      </c>
      <c r="D54" s="49" t="s">
        <v>74</v>
      </c>
      <c r="E54" s="69">
        <v>-305.27999999999997</v>
      </c>
      <c r="F54" s="52">
        <v>-305.27999999999997</v>
      </c>
      <c r="G54" s="53"/>
    </row>
    <row r="55" spans="1:7" x14ac:dyDescent="0.2">
      <c r="A55" s="45">
        <v>34</v>
      </c>
      <c r="B55" s="46" t="s">
        <v>135</v>
      </c>
      <c r="C55" s="47" t="s">
        <v>136</v>
      </c>
      <c r="D55" s="49" t="s">
        <v>126</v>
      </c>
      <c r="E55" s="69">
        <v>5.7229999999999999</v>
      </c>
      <c r="F55" s="52">
        <v>5.7229999999999999</v>
      </c>
      <c r="G55" s="53"/>
    </row>
    <row r="56" spans="1:7" ht="38.25" x14ac:dyDescent="0.2">
      <c r="A56" s="45">
        <v>35</v>
      </c>
      <c r="B56" s="46" t="s">
        <v>137</v>
      </c>
      <c r="C56" s="47" t="s">
        <v>138</v>
      </c>
      <c r="D56" s="49" t="s">
        <v>74</v>
      </c>
      <c r="E56" s="69">
        <v>-3510.72</v>
      </c>
      <c r="F56" s="52">
        <v>-3498.56</v>
      </c>
      <c r="G56" s="52">
        <v>-12.159999999999901</v>
      </c>
    </row>
    <row r="57" spans="1:7" ht="51" x14ac:dyDescent="0.2">
      <c r="A57" s="45">
        <v>36</v>
      </c>
      <c r="B57" s="46" t="s">
        <v>140</v>
      </c>
      <c r="C57" s="47" t="s">
        <v>141</v>
      </c>
      <c r="D57" s="49" t="s">
        <v>126</v>
      </c>
      <c r="E57" s="69">
        <v>-3.282</v>
      </c>
      <c r="F57" s="52">
        <v>-3.28</v>
      </c>
      <c r="G57" s="52">
        <v>-1.9999999999997802E-3</v>
      </c>
    </row>
    <row r="58" spans="1:7" ht="25.5" x14ac:dyDescent="0.2">
      <c r="A58" s="45">
        <v>37</v>
      </c>
      <c r="B58" s="46" t="s">
        <v>143</v>
      </c>
      <c r="C58" s="47" t="s">
        <v>144</v>
      </c>
      <c r="D58" s="49" t="s">
        <v>126</v>
      </c>
      <c r="E58" s="69">
        <v>-7.9089999999999998</v>
      </c>
      <c r="F58" s="52">
        <v>-7.9089999999999998</v>
      </c>
      <c r="G58" s="53"/>
    </row>
    <row r="59" spans="1:7" ht="38.25" x14ac:dyDescent="0.2">
      <c r="A59" s="45">
        <v>38</v>
      </c>
      <c r="B59" s="46" t="s">
        <v>146</v>
      </c>
      <c r="C59" s="47" t="s">
        <v>147</v>
      </c>
      <c r="D59" s="49" t="s">
        <v>74</v>
      </c>
      <c r="E59" s="69">
        <v>-3510.72</v>
      </c>
      <c r="F59" s="52">
        <v>-3498.56</v>
      </c>
      <c r="G59" s="52">
        <v>-12.159999999999901</v>
      </c>
    </row>
    <row r="60" spans="1:7" ht="76.5" x14ac:dyDescent="0.2">
      <c r="A60" s="45">
        <v>39</v>
      </c>
      <c r="B60" s="46" t="s">
        <v>149</v>
      </c>
      <c r="C60" s="47" t="s">
        <v>150</v>
      </c>
      <c r="D60" s="49" t="s">
        <v>78</v>
      </c>
      <c r="E60" s="69">
        <v>3511</v>
      </c>
      <c r="F60" s="52">
        <v>3498</v>
      </c>
      <c r="G60" s="52">
        <v>13</v>
      </c>
    </row>
    <row r="61" spans="1:7" ht="89.25" x14ac:dyDescent="0.2">
      <c r="A61" s="45">
        <v>40</v>
      </c>
      <c r="B61" s="46" t="s">
        <v>151</v>
      </c>
      <c r="C61" s="47" t="s">
        <v>152</v>
      </c>
      <c r="D61" s="49" t="s">
        <v>82</v>
      </c>
      <c r="E61" s="50">
        <v>0.25700000000000001</v>
      </c>
      <c r="F61" s="52">
        <v>0.16</v>
      </c>
      <c r="G61" s="52">
        <v>9.7000000000000003E-2</v>
      </c>
    </row>
    <row r="62" spans="1:7" ht="25.5" x14ac:dyDescent="0.2">
      <c r="A62" s="45">
        <v>41</v>
      </c>
      <c r="B62" s="46" t="s">
        <v>153</v>
      </c>
      <c r="C62" s="47" t="s">
        <v>133</v>
      </c>
      <c r="D62" s="49" t="s">
        <v>74</v>
      </c>
      <c r="E62" s="69">
        <v>-82.24</v>
      </c>
      <c r="F62" s="52">
        <v>-49.13</v>
      </c>
      <c r="G62" s="52">
        <v>-33.11</v>
      </c>
    </row>
    <row r="63" spans="1:7" ht="38.25" x14ac:dyDescent="0.2">
      <c r="A63" s="45">
        <v>42</v>
      </c>
      <c r="B63" s="46" t="s">
        <v>154</v>
      </c>
      <c r="C63" s="47" t="s">
        <v>155</v>
      </c>
      <c r="D63" s="49" t="s">
        <v>126</v>
      </c>
      <c r="E63" s="50">
        <v>1.18</v>
      </c>
      <c r="F63" s="52">
        <v>1.18</v>
      </c>
      <c r="G63" s="53"/>
    </row>
    <row r="64" spans="1:7" ht="25.5" x14ac:dyDescent="0.2">
      <c r="A64" s="45">
        <v>43</v>
      </c>
      <c r="B64" s="46" t="s">
        <v>157</v>
      </c>
      <c r="C64" s="47" t="s">
        <v>120</v>
      </c>
      <c r="D64" s="49" t="s">
        <v>122</v>
      </c>
      <c r="E64" s="69">
        <v>-514</v>
      </c>
      <c r="F64" s="52">
        <v>-310.62</v>
      </c>
      <c r="G64" s="52">
        <v>-203.38</v>
      </c>
    </row>
    <row r="65" spans="1:7" ht="25.5" x14ac:dyDescent="0.2">
      <c r="A65" s="45">
        <v>44</v>
      </c>
      <c r="B65" s="46" t="s">
        <v>158</v>
      </c>
      <c r="C65" s="47" t="s">
        <v>128</v>
      </c>
      <c r="D65" s="49" t="s">
        <v>74</v>
      </c>
      <c r="E65" s="69">
        <v>-472.88</v>
      </c>
      <c r="F65" s="52">
        <v>-286</v>
      </c>
      <c r="G65" s="52">
        <v>-186.88</v>
      </c>
    </row>
    <row r="66" spans="1:7" ht="51" x14ac:dyDescent="0.2">
      <c r="A66" s="45">
        <v>45</v>
      </c>
      <c r="B66" s="46" t="s">
        <v>159</v>
      </c>
      <c r="C66" s="47" t="s">
        <v>131</v>
      </c>
      <c r="D66" s="49" t="s">
        <v>74</v>
      </c>
      <c r="E66" s="69">
        <v>474</v>
      </c>
      <c r="F66" s="52">
        <v>286</v>
      </c>
      <c r="G66" s="52">
        <v>188</v>
      </c>
    </row>
    <row r="67" spans="1:7" ht="38.25" x14ac:dyDescent="0.2">
      <c r="A67" s="45">
        <v>46</v>
      </c>
      <c r="B67" s="46" t="s">
        <v>161</v>
      </c>
      <c r="C67" s="47" t="s">
        <v>138</v>
      </c>
      <c r="D67" s="49" t="s">
        <v>74</v>
      </c>
      <c r="E67" s="69">
        <v>-946</v>
      </c>
      <c r="F67" s="52">
        <v>-572</v>
      </c>
      <c r="G67" s="52">
        <v>-374</v>
      </c>
    </row>
    <row r="68" spans="1:7" ht="51" x14ac:dyDescent="0.2">
      <c r="A68" s="45">
        <v>47</v>
      </c>
      <c r="B68" s="46" t="s">
        <v>162</v>
      </c>
      <c r="C68" s="47" t="s">
        <v>141</v>
      </c>
      <c r="D68" s="49" t="s">
        <v>126</v>
      </c>
      <c r="E68" s="69">
        <v>-0.88407999999999998</v>
      </c>
      <c r="F68" s="52">
        <v>-0.53</v>
      </c>
      <c r="G68" s="52">
        <v>-0.35408000000000001</v>
      </c>
    </row>
    <row r="69" spans="1:7" ht="25.5" x14ac:dyDescent="0.2">
      <c r="A69" s="45">
        <v>48</v>
      </c>
      <c r="B69" s="46" t="s">
        <v>163</v>
      </c>
      <c r="C69" s="47" t="s">
        <v>144</v>
      </c>
      <c r="D69" s="49" t="s">
        <v>126</v>
      </c>
      <c r="E69" s="69">
        <v>-2.1305299999999998</v>
      </c>
      <c r="F69" s="52">
        <v>-1.27</v>
      </c>
      <c r="G69" s="52">
        <v>-0.86053000000000002</v>
      </c>
    </row>
    <row r="70" spans="1:7" ht="38.25" x14ac:dyDescent="0.2">
      <c r="A70" s="45">
        <v>49</v>
      </c>
      <c r="B70" s="46" t="s">
        <v>164</v>
      </c>
      <c r="C70" s="47" t="s">
        <v>147</v>
      </c>
      <c r="D70" s="49" t="s">
        <v>74</v>
      </c>
      <c r="E70" s="69">
        <v>-945.76</v>
      </c>
      <c r="F70" s="52">
        <v>-572</v>
      </c>
      <c r="G70" s="52">
        <v>-373.76</v>
      </c>
    </row>
    <row r="71" spans="1:7" ht="76.5" x14ac:dyDescent="0.2">
      <c r="A71" s="45">
        <v>50</v>
      </c>
      <c r="B71" s="46" t="s">
        <v>165</v>
      </c>
      <c r="C71" s="47" t="s">
        <v>150</v>
      </c>
      <c r="D71" s="49" t="s">
        <v>78</v>
      </c>
      <c r="E71" s="50">
        <v>949</v>
      </c>
      <c r="F71" s="52">
        <v>572</v>
      </c>
      <c r="G71" s="52">
        <v>377</v>
      </c>
    </row>
    <row r="72" spans="1:7" ht="76.5" x14ac:dyDescent="0.2">
      <c r="A72" s="45">
        <v>51</v>
      </c>
      <c r="B72" s="46" t="s">
        <v>167</v>
      </c>
      <c r="C72" s="47" t="s">
        <v>168</v>
      </c>
      <c r="D72" s="49" t="s">
        <v>82</v>
      </c>
      <c r="E72" s="50">
        <v>0.68799999999999994</v>
      </c>
      <c r="F72" s="52">
        <v>0.68799999999999994</v>
      </c>
      <c r="G72" s="53"/>
    </row>
    <row r="73" spans="1:7" ht="25.5" x14ac:dyDescent="0.2">
      <c r="A73" s="45">
        <v>52</v>
      </c>
      <c r="B73" s="46" t="s">
        <v>170</v>
      </c>
      <c r="C73" s="47" t="s">
        <v>120</v>
      </c>
      <c r="D73" s="49" t="s">
        <v>122</v>
      </c>
      <c r="E73" s="69">
        <v>-1376</v>
      </c>
      <c r="F73" s="52">
        <v>-1376</v>
      </c>
      <c r="G73" s="53"/>
    </row>
    <row r="74" spans="1:7" ht="25.5" x14ac:dyDescent="0.2">
      <c r="A74" s="45">
        <v>53</v>
      </c>
      <c r="B74" s="46" t="s">
        <v>171</v>
      </c>
      <c r="C74" s="47" t="s">
        <v>172</v>
      </c>
      <c r="D74" s="49" t="s">
        <v>126</v>
      </c>
      <c r="E74" s="50">
        <v>89.21</v>
      </c>
      <c r="F74" s="52">
        <v>89.21</v>
      </c>
      <c r="G74" s="53"/>
    </row>
    <row r="75" spans="1:7" ht="38.25" x14ac:dyDescent="0.2">
      <c r="A75" s="45">
        <v>54</v>
      </c>
      <c r="B75" s="46" t="s">
        <v>174</v>
      </c>
      <c r="C75" s="47" t="s">
        <v>175</v>
      </c>
      <c r="D75" s="49" t="s">
        <v>74</v>
      </c>
      <c r="E75" s="69">
        <v>-1266</v>
      </c>
      <c r="F75" s="52">
        <v>-1266</v>
      </c>
      <c r="G75" s="53"/>
    </row>
    <row r="76" spans="1:7" ht="51" x14ac:dyDescent="0.2">
      <c r="A76" s="45">
        <v>55</v>
      </c>
      <c r="B76" s="46" t="s">
        <v>177</v>
      </c>
      <c r="C76" s="47" t="s">
        <v>178</v>
      </c>
      <c r="D76" s="49" t="s">
        <v>74</v>
      </c>
      <c r="E76" s="69">
        <v>1274</v>
      </c>
      <c r="F76" s="52">
        <v>1274</v>
      </c>
      <c r="G76" s="53"/>
    </row>
    <row r="77" spans="1:7" ht="25.5" x14ac:dyDescent="0.2">
      <c r="A77" s="45">
        <v>56</v>
      </c>
      <c r="B77" s="46" t="s">
        <v>180</v>
      </c>
      <c r="C77" s="47" t="s">
        <v>133</v>
      </c>
      <c r="D77" s="49" t="s">
        <v>74</v>
      </c>
      <c r="E77" s="69">
        <v>-220</v>
      </c>
      <c r="F77" s="52">
        <v>-220</v>
      </c>
      <c r="G77" s="53"/>
    </row>
    <row r="78" spans="1:7" x14ac:dyDescent="0.2">
      <c r="A78" s="45">
        <v>57</v>
      </c>
      <c r="B78" s="46" t="s">
        <v>181</v>
      </c>
      <c r="C78" s="47" t="s">
        <v>182</v>
      </c>
      <c r="D78" s="49" t="s">
        <v>126</v>
      </c>
      <c r="E78" s="50">
        <v>3.2450000000000001</v>
      </c>
      <c r="F78" s="52">
        <v>3.2450000000000001</v>
      </c>
      <c r="G78" s="53"/>
    </row>
    <row r="79" spans="1:7" ht="38.25" x14ac:dyDescent="0.2">
      <c r="A79" s="45">
        <v>58</v>
      </c>
      <c r="B79" s="46" t="s">
        <v>183</v>
      </c>
      <c r="C79" s="47" t="s">
        <v>184</v>
      </c>
      <c r="D79" s="49" t="s">
        <v>126</v>
      </c>
      <c r="E79" s="69">
        <v>-0.45400000000000001</v>
      </c>
      <c r="F79" s="52">
        <v>-0.45400000000000001</v>
      </c>
      <c r="G79" s="53"/>
    </row>
    <row r="80" spans="1:7" ht="51" x14ac:dyDescent="0.2">
      <c r="A80" s="45">
        <v>59</v>
      </c>
      <c r="B80" s="46" t="s">
        <v>186</v>
      </c>
      <c r="C80" s="47" t="s">
        <v>141</v>
      </c>
      <c r="D80" s="49" t="s">
        <v>126</v>
      </c>
      <c r="E80" s="69">
        <v>-2.367</v>
      </c>
      <c r="F80" s="52">
        <v>-2.367</v>
      </c>
      <c r="G80" s="53"/>
    </row>
    <row r="81" spans="1:7" ht="51" x14ac:dyDescent="0.2">
      <c r="A81" s="45">
        <v>60</v>
      </c>
      <c r="B81" s="46" t="s">
        <v>187</v>
      </c>
      <c r="C81" s="47" t="s">
        <v>188</v>
      </c>
      <c r="D81" s="49" t="s">
        <v>126</v>
      </c>
      <c r="E81" s="69">
        <v>-3.798</v>
      </c>
      <c r="F81" s="52">
        <v>-3.798</v>
      </c>
      <c r="G81" s="53"/>
    </row>
    <row r="82" spans="1:7" ht="38.25" x14ac:dyDescent="0.2">
      <c r="A82" s="45">
        <v>61</v>
      </c>
      <c r="B82" s="46" t="s">
        <v>190</v>
      </c>
      <c r="C82" s="47" t="s">
        <v>191</v>
      </c>
      <c r="D82" s="49" t="s">
        <v>74</v>
      </c>
      <c r="E82" s="69">
        <v>-2532</v>
      </c>
      <c r="F82" s="52">
        <v>-2532</v>
      </c>
      <c r="G82" s="53"/>
    </row>
    <row r="83" spans="1:7" ht="51" x14ac:dyDescent="0.2">
      <c r="A83" s="45">
        <v>62</v>
      </c>
      <c r="B83" s="46" t="s">
        <v>193</v>
      </c>
      <c r="C83" s="47" t="s">
        <v>194</v>
      </c>
      <c r="D83" s="49" t="s">
        <v>74</v>
      </c>
      <c r="E83" s="69">
        <v>-2532</v>
      </c>
      <c r="F83" s="52">
        <v>-2532</v>
      </c>
      <c r="G83" s="53"/>
    </row>
    <row r="84" spans="1:7" ht="38.25" x14ac:dyDescent="0.2">
      <c r="A84" s="45">
        <v>63</v>
      </c>
      <c r="B84" s="46" t="s">
        <v>196</v>
      </c>
      <c r="C84" s="47" t="s">
        <v>197</v>
      </c>
      <c r="D84" s="49" t="s">
        <v>74</v>
      </c>
      <c r="E84" s="69">
        <v>-2532</v>
      </c>
      <c r="F84" s="52">
        <v>-2532</v>
      </c>
      <c r="G84" s="53"/>
    </row>
    <row r="85" spans="1:7" ht="89.25" x14ac:dyDescent="0.2">
      <c r="A85" s="45">
        <v>64</v>
      </c>
      <c r="B85" s="46" t="s">
        <v>199</v>
      </c>
      <c r="C85" s="47" t="s">
        <v>200</v>
      </c>
      <c r="D85" s="49" t="s">
        <v>78</v>
      </c>
      <c r="E85" s="69">
        <v>2546</v>
      </c>
      <c r="F85" s="52">
        <v>2546</v>
      </c>
      <c r="G85" s="53"/>
    </row>
    <row r="86" spans="1:7" ht="89.25" x14ac:dyDescent="0.2">
      <c r="A86" s="45">
        <v>65</v>
      </c>
      <c r="B86" s="46" t="s">
        <v>202</v>
      </c>
      <c r="C86" s="47" t="s">
        <v>203</v>
      </c>
      <c r="D86" s="49" t="s">
        <v>82</v>
      </c>
      <c r="E86" s="50">
        <v>3.1119999999999998E-2</v>
      </c>
      <c r="F86" s="53"/>
      <c r="G86" s="52">
        <v>3.1119999999999998E-2</v>
      </c>
    </row>
    <row r="87" spans="1:7" ht="25.5" x14ac:dyDescent="0.2">
      <c r="A87" s="45">
        <v>66</v>
      </c>
      <c r="B87" s="46" t="s">
        <v>205</v>
      </c>
      <c r="C87" s="47" t="s">
        <v>206</v>
      </c>
      <c r="D87" s="49" t="s">
        <v>126</v>
      </c>
      <c r="E87" s="69">
        <v>-3.2160000000000002</v>
      </c>
      <c r="F87" s="53"/>
      <c r="G87" s="52">
        <v>-3.2160000000000002</v>
      </c>
    </row>
    <row r="88" spans="1:7" ht="25.5" x14ac:dyDescent="0.2">
      <c r="A88" s="45">
        <v>67</v>
      </c>
      <c r="B88" s="46" t="s">
        <v>208</v>
      </c>
      <c r="C88" s="47" t="s">
        <v>128</v>
      </c>
      <c r="D88" s="49" t="s">
        <v>74</v>
      </c>
      <c r="E88" s="69">
        <v>-57</v>
      </c>
      <c r="F88" s="53"/>
      <c r="G88" s="52">
        <v>-57</v>
      </c>
    </row>
    <row r="89" spans="1:7" ht="51" x14ac:dyDescent="0.2">
      <c r="A89" s="45">
        <v>68</v>
      </c>
      <c r="B89" s="46" t="s">
        <v>209</v>
      </c>
      <c r="C89" s="47" t="s">
        <v>131</v>
      </c>
      <c r="D89" s="49" t="s">
        <v>74</v>
      </c>
      <c r="E89" s="69">
        <v>58</v>
      </c>
      <c r="F89" s="53"/>
      <c r="G89" s="52">
        <v>58</v>
      </c>
    </row>
    <row r="90" spans="1:7" ht="25.5" x14ac:dyDescent="0.2">
      <c r="A90" s="45">
        <v>69</v>
      </c>
      <c r="B90" s="46" t="s">
        <v>210</v>
      </c>
      <c r="C90" s="47" t="s">
        <v>211</v>
      </c>
      <c r="D90" s="49" t="s">
        <v>126</v>
      </c>
      <c r="E90" s="69">
        <v>-9.2999999999999999E-2</v>
      </c>
      <c r="F90" s="53"/>
      <c r="G90" s="52">
        <v>-9.2999999999999999E-2</v>
      </c>
    </row>
    <row r="91" spans="1:7" x14ac:dyDescent="0.2">
      <c r="A91" s="45">
        <v>70</v>
      </c>
      <c r="B91" s="46" t="s">
        <v>213</v>
      </c>
      <c r="C91" s="47" t="s">
        <v>214</v>
      </c>
      <c r="D91" s="49" t="s">
        <v>126</v>
      </c>
      <c r="E91" s="50">
        <v>2.9209999999999998</v>
      </c>
      <c r="F91" s="53"/>
      <c r="G91" s="52">
        <v>2.9209999999999998</v>
      </c>
    </row>
    <row r="92" spans="1:7" ht="25.5" x14ac:dyDescent="0.2">
      <c r="A92" s="45">
        <v>71</v>
      </c>
      <c r="B92" s="46" t="s">
        <v>215</v>
      </c>
      <c r="C92" s="47" t="s">
        <v>216</v>
      </c>
      <c r="D92" s="49" t="s">
        <v>74</v>
      </c>
      <c r="E92" s="69">
        <v>-115</v>
      </c>
      <c r="F92" s="53"/>
      <c r="G92" s="52">
        <v>-115</v>
      </c>
    </row>
    <row r="93" spans="1:7" ht="51" x14ac:dyDescent="0.2">
      <c r="A93" s="45">
        <v>72</v>
      </c>
      <c r="B93" s="46" t="s">
        <v>218</v>
      </c>
      <c r="C93" s="47" t="s">
        <v>141</v>
      </c>
      <c r="D93" s="49" t="s">
        <v>126</v>
      </c>
      <c r="E93" s="69">
        <v>-0.107</v>
      </c>
      <c r="F93" s="53"/>
      <c r="G93" s="52">
        <v>-0.107</v>
      </c>
    </row>
    <row r="94" spans="1:7" ht="25.5" x14ac:dyDescent="0.2">
      <c r="A94" s="45">
        <v>73</v>
      </c>
      <c r="B94" s="46" t="s">
        <v>219</v>
      </c>
      <c r="C94" s="47" t="s">
        <v>144</v>
      </c>
      <c r="D94" s="49" t="s">
        <v>126</v>
      </c>
      <c r="E94" s="69">
        <v>-0.25800000000000001</v>
      </c>
      <c r="F94" s="53"/>
      <c r="G94" s="52">
        <v>-0.25800000000000001</v>
      </c>
    </row>
    <row r="95" spans="1:7" ht="38.25" x14ac:dyDescent="0.2">
      <c r="A95" s="45">
        <v>74</v>
      </c>
      <c r="B95" s="46" t="s">
        <v>220</v>
      </c>
      <c r="C95" s="47" t="s">
        <v>221</v>
      </c>
      <c r="D95" s="49" t="s">
        <v>126</v>
      </c>
      <c r="E95" s="69">
        <v>-0.97399999999999998</v>
      </c>
      <c r="F95" s="53"/>
      <c r="G95" s="52">
        <v>-0.97399999999999998</v>
      </c>
    </row>
    <row r="96" spans="1:7" ht="76.5" x14ac:dyDescent="0.2">
      <c r="A96" s="45">
        <v>75</v>
      </c>
      <c r="B96" s="46" t="s">
        <v>223</v>
      </c>
      <c r="C96" s="47" t="s">
        <v>224</v>
      </c>
      <c r="D96" s="49" t="s">
        <v>78</v>
      </c>
      <c r="E96" s="69">
        <v>118</v>
      </c>
      <c r="F96" s="53"/>
      <c r="G96" s="52">
        <v>118</v>
      </c>
    </row>
    <row r="97" spans="1:7" x14ac:dyDescent="0.2">
      <c r="A97" s="45">
        <v>76</v>
      </c>
      <c r="B97" s="46" t="s">
        <v>226</v>
      </c>
      <c r="C97" s="47" t="s">
        <v>227</v>
      </c>
      <c r="D97" s="49" t="s">
        <v>82</v>
      </c>
      <c r="E97" s="50">
        <v>3.1E-2</v>
      </c>
      <c r="F97" s="53"/>
      <c r="G97" s="52">
        <v>3.1E-2</v>
      </c>
    </row>
    <row r="98" spans="1:7" ht="25.5" x14ac:dyDescent="0.2">
      <c r="A98" s="45">
        <v>77</v>
      </c>
      <c r="B98" s="46" t="s">
        <v>229</v>
      </c>
      <c r="C98" s="47" t="s">
        <v>230</v>
      </c>
      <c r="D98" s="49" t="s">
        <v>126</v>
      </c>
      <c r="E98" s="69">
        <v>-8.9999999999999993E-3</v>
      </c>
      <c r="F98" s="53"/>
      <c r="G98" s="52">
        <v>-8.9999999999999993E-3</v>
      </c>
    </row>
    <row r="99" spans="1:7" x14ac:dyDescent="0.2">
      <c r="A99" s="45">
        <v>78</v>
      </c>
      <c r="B99" s="46" t="s">
        <v>232</v>
      </c>
      <c r="C99" s="47" t="s">
        <v>233</v>
      </c>
      <c r="D99" s="49" t="s">
        <v>235</v>
      </c>
      <c r="E99" s="69">
        <v>-0.98</v>
      </c>
      <c r="F99" s="53"/>
      <c r="G99" s="52">
        <v>-0.98</v>
      </c>
    </row>
    <row r="100" spans="1:7" ht="38.25" x14ac:dyDescent="0.2">
      <c r="A100" s="45">
        <v>79</v>
      </c>
      <c r="B100" s="46" t="s">
        <v>236</v>
      </c>
      <c r="C100" s="47" t="s">
        <v>237</v>
      </c>
      <c r="D100" s="49" t="s">
        <v>126</v>
      </c>
      <c r="E100" s="69">
        <v>-2.9000000000000001E-2</v>
      </c>
      <c r="F100" s="53"/>
      <c r="G100" s="52">
        <v>-2.9000000000000001E-2</v>
      </c>
    </row>
    <row r="101" spans="1:7" ht="25.5" x14ac:dyDescent="0.2">
      <c r="A101" s="45">
        <v>80</v>
      </c>
      <c r="B101" s="46" t="s">
        <v>239</v>
      </c>
      <c r="C101" s="47" t="s">
        <v>144</v>
      </c>
      <c r="D101" s="49" t="s">
        <v>126</v>
      </c>
      <c r="E101" s="69">
        <v>-6.3E-2</v>
      </c>
      <c r="F101" s="53"/>
      <c r="G101" s="52">
        <v>-6.3E-2</v>
      </c>
    </row>
    <row r="102" spans="1:7" ht="25.5" x14ac:dyDescent="0.2">
      <c r="A102" s="45">
        <v>81</v>
      </c>
      <c r="B102" s="46" t="s">
        <v>240</v>
      </c>
      <c r="C102" s="47" t="s">
        <v>241</v>
      </c>
      <c r="D102" s="49" t="s">
        <v>122</v>
      </c>
      <c r="E102" s="69">
        <v>-1.2989999999999999</v>
      </c>
      <c r="F102" s="53"/>
      <c r="G102" s="52">
        <v>-1.2989999999999999</v>
      </c>
    </row>
    <row r="103" spans="1:7" x14ac:dyDescent="0.2">
      <c r="A103" s="45">
        <v>82</v>
      </c>
      <c r="B103" s="46" t="s">
        <v>243</v>
      </c>
      <c r="C103" s="47" t="s">
        <v>244</v>
      </c>
      <c r="D103" s="49" t="s">
        <v>74</v>
      </c>
      <c r="E103" s="69">
        <v>-58.9</v>
      </c>
      <c r="F103" s="53"/>
      <c r="G103" s="52">
        <v>-58.9</v>
      </c>
    </row>
    <row r="104" spans="1:7" ht="25.5" x14ac:dyDescent="0.2">
      <c r="A104" s="45">
        <v>83</v>
      </c>
      <c r="B104" s="46" t="s">
        <v>246</v>
      </c>
      <c r="C104" s="47" t="s">
        <v>247</v>
      </c>
      <c r="D104" s="49" t="s">
        <v>74</v>
      </c>
      <c r="E104" s="69">
        <v>-29.388000000000002</v>
      </c>
      <c r="F104" s="53"/>
      <c r="G104" s="52">
        <v>-29.388000000000002</v>
      </c>
    </row>
    <row r="105" spans="1:7" ht="38.25" x14ac:dyDescent="0.2">
      <c r="A105" s="45">
        <v>84</v>
      </c>
      <c r="B105" s="46" t="s">
        <v>249</v>
      </c>
      <c r="C105" s="47" t="s">
        <v>250</v>
      </c>
      <c r="D105" s="49" t="s">
        <v>252</v>
      </c>
      <c r="E105" s="69">
        <v>4</v>
      </c>
      <c r="F105" s="53"/>
      <c r="G105" s="52">
        <v>4</v>
      </c>
    </row>
    <row r="106" spans="1:7" ht="63.75" x14ac:dyDescent="0.2">
      <c r="A106" s="45">
        <v>85</v>
      </c>
      <c r="B106" s="46" t="s">
        <v>253</v>
      </c>
      <c r="C106" s="47" t="s">
        <v>254</v>
      </c>
      <c r="D106" s="49" t="s">
        <v>78</v>
      </c>
      <c r="E106" s="69">
        <v>1</v>
      </c>
      <c r="F106" s="52">
        <v>1</v>
      </c>
      <c r="G106" s="53"/>
    </row>
    <row r="107" spans="1:7" ht="38.25" x14ac:dyDescent="0.2">
      <c r="A107" s="45">
        <v>86</v>
      </c>
      <c r="B107" s="46" t="s">
        <v>256</v>
      </c>
      <c r="C107" s="47" t="s">
        <v>257</v>
      </c>
      <c r="D107" s="49" t="s">
        <v>78</v>
      </c>
      <c r="E107" s="69">
        <v>1</v>
      </c>
      <c r="F107" s="52">
        <v>1</v>
      </c>
      <c r="G107" s="53"/>
    </row>
    <row r="108" spans="1:7" ht="51" x14ac:dyDescent="0.2">
      <c r="A108" s="45">
        <v>87</v>
      </c>
      <c r="B108" s="46" t="s">
        <v>259</v>
      </c>
      <c r="C108" s="47" t="s">
        <v>131</v>
      </c>
      <c r="D108" s="49" t="s">
        <v>74</v>
      </c>
      <c r="E108" s="69">
        <v>2</v>
      </c>
      <c r="F108" s="52">
        <v>2</v>
      </c>
      <c r="G108" s="53"/>
    </row>
    <row r="109" spans="1:7" ht="63.75" x14ac:dyDescent="0.2">
      <c r="A109" s="45">
        <v>88</v>
      </c>
      <c r="B109" s="46" t="s">
        <v>260</v>
      </c>
      <c r="C109" s="47" t="s">
        <v>261</v>
      </c>
      <c r="D109" s="49" t="s">
        <v>78</v>
      </c>
      <c r="E109" s="50">
        <v>3</v>
      </c>
      <c r="F109" s="52">
        <v>3</v>
      </c>
      <c r="G109" s="53"/>
    </row>
    <row r="110" spans="1:7" ht="102" x14ac:dyDescent="0.2">
      <c r="A110" s="45">
        <v>89</v>
      </c>
      <c r="B110" s="46" t="s">
        <v>263</v>
      </c>
      <c r="C110" s="47" t="s">
        <v>264</v>
      </c>
      <c r="D110" s="49" t="s">
        <v>78</v>
      </c>
      <c r="E110" s="50">
        <v>3</v>
      </c>
      <c r="F110" s="52">
        <v>3</v>
      </c>
      <c r="G110" s="53"/>
    </row>
    <row r="111" spans="1:7" ht="38.25" x14ac:dyDescent="0.2">
      <c r="A111" s="45">
        <v>90</v>
      </c>
      <c r="B111" s="46" t="s">
        <v>266</v>
      </c>
      <c r="C111" s="47" t="s">
        <v>267</v>
      </c>
      <c r="D111" s="49" t="s">
        <v>78</v>
      </c>
      <c r="E111" s="69">
        <v>2</v>
      </c>
      <c r="F111" s="52">
        <v>2</v>
      </c>
      <c r="G111" s="53"/>
    </row>
    <row r="112" spans="1:7" ht="38.25" x14ac:dyDescent="0.2">
      <c r="A112" s="45">
        <v>91</v>
      </c>
      <c r="B112" s="46" t="s">
        <v>269</v>
      </c>
      <c r="C112" s="47" t="s">
        <v>270</v>
      </c>
      <c r="D112" s="49" t="s">
        <v>78</v>
      </c>
      <c r="E112" s="69">
        <v>1</v>
      </c>
      <c r="F112" s="52">
        <v>1</v>
      </c>
      <c r="G112" s="53"/>
    </row>
    <row r="113" spans="1:7" x14ac:dyDescent="0.2">
      <c r="A113" s="45">
        <v>92</v>
      </c>
      <c r="B113" s="46" t="s">
        <v>271</v>
      </c>
      <c r="C113" s="47" t="s">
        <v>272</v>
      </c>
      <c r="D113" s="49" t="s">
        <v>78</v>
      </c>
      <c r="E113" s="50">
        <v>3</v>
      </c>
      <c r="F113" s="52">
        <v>3</v>
      </c>
      <c r="G113" s="53"/>
    </row>
    <row r="114" spans="1:7" ht="76.5" x14ac:dyDescent="0.2">
      <c r="A114" s="45">
        <v>93</v>
      </c>
      <c r="B114" s="46" t="s">
        <v>273</v>
      </c>
      <c r="C114" s="47" t="s">
        <v>274</v>
      </c>
      <c r="D114" s="49" t="s">
        <v>78</v>
      </c>
      <c r="E114" s="50">
        <v>3</v>
      </c>
      <c r="F114" s="52">
        <v>3</v>
      </c>
      <c r="G114" s="53"/>
    </row>
    <row r="115" spans="1:7" ht="114.75" x14ac:dyDescent="0.2">
      <c r="A115" s="45">
        <v>94</v>
      </c>
      <c r="B115" s="46" t="s">
        <v>276</v>
      </c>
      <c r="C115" s="47" t="s">
        <v>277</v>
      </c>
      <c r="D115" s="49" t="s">
        <v>78</v>
      </c>
      <c r="E115" s="50">
        <v>3</v>
      </c>
      <c r="F115" s="52">
        <v>3</v>
      </c>
      <c r="G115" s="53"/>
    </row>
    <row r="116" spans="1:7" ht="38.25" x14ac:dyDescent="0.2">
      <c r="A116" s="45">
        <v>95</v>
      </c>
      <c r="B116" s="46" t="s">
        <v>279</v>
      </c>
      <c r="C116" s="47" t="s">
        <v>267</v>
      </c>
      <c r="D116" s="49" t="s">
        <v>78</v>
      </c>
      <c r="E116" s="69">
        <v>1</v>
      </c>
      <c r="F116" s="52">
        <v>1</v>
      </c>
      <c r="G116" s="53"/>
    </row>
    <row r="117" spans="1:7" ht="38.25" x14ac:dyDescent="0.2">
      <c r="A117" s="45">
        <v>96</v>
      </c>
      <c r="B117" s="46" t="s">
        <v>280</v>
      </c>
      <c r="C117" s="47" t="s">
        <v>281</v>
      </c>
      <c r="D117" s="49" t="s">
        <v>78</v>
      </c>
      <c r="E117" s="69">
        <v>1</v>
      </c>
      <c r="F117" s="52">
        <v>1</v>
      </c>
      <c r="G117" s="53"/>
    </row>
    <row r="118" spans="1:7" ht="38.25" x14ac:dyDescent="0.2">
      <c r="A118" s="45">
        <v>97</v>
      </c>
      <c r="B118" s="46" t="s">
        <v>282</v>
      </c>
      <c r="C118" s="47" t="s">
        <v>283</v>
      </c>
      <c r="D118" s="49" t="s">
        <v>78</v>
      </c>
      <c r="E118" s="69">
        <v>3</v>
      </c>
      <c r="F118" s="52">
        <v>3</v>
      </c>
      <c r="G118" s="53"/>
    </row>
    <row r="119" spans="1:7" ht="51" x14ac:dyDescent="0.2">
      <c r="A119" s="45">
        <v>98</v>
      </c>
      <c r="B119" s="46" t="s">
        <v>284</v>
      </c>
      <c r="C119" s="47" t="s">
        <v>285</v>
      </c>
      <c r="D119" s="49" t="s">
        <v>78</v>
      </c>
      <c r="E119" s="69">
        <v>3</v>
      </c>
      <c r="F119" s="52">
        <v>3</v>
      </c>
      <c r="G119" s="53"/>
    </row>
    <row r="120" spans="1:7" ht="89.25" x14ac:dyDescent="0.2">
      <c r="A120" s="45">
        <v>99</v>
      </c>
      <c r="B120" s="46" t="s">
        <v>287</v>
      </c>
      <c r="C120" s="47" t="s">
        <v>288</v>
      </c>
      <c r="D120" s="49" t="s">
        <v>78</v>
      </c>
      <c r="E120" s="69">
        <v>3</v>
      </c>
      <c r="F120" s="52">
        <v>3</v>
      </c>
      <c r="G120" s="53"/>
    </row>
    <row r="121" spans="1:7" ht="38.25" x14ac:dyDescent="0.2">
      <c r="A121" s="45">
        <v>100</v>
      </c>
      <c r="B121" s="46" t="s">
        <v>290</v>
      </c>
      <c r="C121" s="47" t="s">
        <v>291</v>
      </c>
      <c r="D121" s="49" t="s">
        <v>78</v>
      </c>
      <c r="E121" s="69">
        <v>3</v>
      </c>
      <c r="F121" s="52">
        <v>3</v>
      </c>
      <c r="G121" s="53"/>
    </row>
    <row r="122" spans="1:7" ht="25.5" x14ac:dyDescent="0.2">
      <c r="A122" s="45">
        <v>101</v>
      </c>
      <c r="B122" s="46" t="s">
        <v>292</v>
      </c>
      <c r="C122" s="47" t="s">
        <v>293</v>
      </c>
      <c r="D122" s="49" t="s">
        <v>78</v>
      </c>
      <c r="E122" s="69">
        <v>3</v>
      </c>
      <c r="F122" s="52">
        <v>3</v>
      </c>
      <c r="G122" s="53"/>
    </row>
    <row r="123" spans="1:7" ht="25.5" x14ac:dyDescent="0.2">
      <c r="A123" s="45">
        <v>102</v>
      </c>
      <c r="B123" s="46" t="s">
        <v>294</v>
      </c>
      <c r="C123" s="47" t="s">
        <v>295</v>
      </c>
      <c r="D123" s="49" t="s">
        <v>74</v>
      </c>
      <c r="E123" s="69">
        <v>1</v>
      </c>
      <c r="F123" s="53"/>
      <c r="G123" s="52">
        <v>1</v>
      </c>
    </row>
    <row r="124" spans="1:7" ht="25.5" x14ac:dyDescent="0.2">
      <c r="A124" s="45">
        <v>103</v>
      </c>
      <c r="B124" s="46" t="s">
        <v>297</v>
      </c>
      <c r="C124" s="47" t="s">
        <v>298</v>
      </c>
      <c r="D124" s="49" t="s">
        <v>126</v>
      </c>
      <c r="E124" s="69">
        <v>-1.94</v>
      </c>
      <c r="F124" s="53"/>
      <c r="G124" s="52">
        <v>-1.94</v>
      </c>
    </row>
    <row r="125" spans="1:7" ht="25.5" x14ac:dyDescent="0.2">
      <c r="A125" s="45">
        <v>104</v>
      </c>
      <c r="B125" s="46" t="s">
        <v>300</v>
      </c>
      <c r="C125" s="47" t="s">
        <v>68</v>
      </c>
      <c r="D125" s="49" t="s">
        <v>46</v>
      </c>
      <c r="E125" s="50">
        <v>20</v>
      </c>
      <c r="F125" s="53"/>
      <c r="G125" s="52">
        <v>20</v>
      </c>
    </row>
    <row r="126" spans="1:7" ht="25.5" x14ac:dyDescent="0.2">
      <c r="A126" s="45">
        <v>105</v>
      </c>
      <c r="B126" s="46" t="s">
        <v>302</v>
      </c>
      <c r="C126" s="47" t="s">
        <v>303</v>
      </c>
      <c r="D126" s="49" t="s">
        <v>74</v>
      </c>
      <c r="E126" s="69">
        <v>3</v>
      </c>
      <c r="F126" s="52">
        <v>3</v>
      </c>
      <c r="G126" s="53"/>
    </row>
    <row r="127" spans="1:7" ht="51" x14ac:dyDescent="0.2">
      <c r="A127" s="45">
        <v>106</v>
      </c>
      <c r="B127" s="46" t="s">
        <v>304</v>
      </c>
      <c r="C127" s="47" t="s">
        <v>305</v>
      </c>
      <c r="D127" s="49" t="s">
        <v>46</v>
      </c>
      <c r="E127" s="69">
        <v>-1.2</v>
      </c>
      <c r="F127" s="52">
        <v>-1.2</v>
      </c>
      <c r="G127" s="53"/>
    </row>
    <row r="128" spans="1:7" ht="25.5" x14ac:dyDescent="0.2">
      <c r="A128" s="45">
        <v>107</v>
      </c>
      <c r="B128" s="46" t="s">
        <v>307</v>
      </c>
      <c r="C128" s="47" t="s">
        <v>308</v>
      </c>
      <c r="D128" s="49" t="s">
        <v>74</v>
      </c>
      <c r="E128" s="69">
        <v>-81</v>
      </c>
      <c r="F128" s="52">
        <v>-81</v>
      </c>
      <c r="G128" s="53"/>
    </row>
    <row r="129" spans="1:7" ht="38.25" x14ac:dyDescent="0.2">
      <c r="A129" s="45">
        <v>108</v>
      </c>
      <c r="B129" s="46" t="s">
        <v>310</v>
      </c>
      <c r="C129" s="47" t="s">
        <v>311</v>
      </c>
      <c r="D129" s="49" t="s">
        <v>126</v>
      </c>
      <c r="E129" s="69">
        <v>-0.15</v>
      </c>
      <c r="F129" s="52">
        <v>-0.15</v>
      </c>
      <c r="G129" s="53"/>
    </row>
    <row r="130" spans="1:7" ht="38.25" x14ac:dyDescent="0.2">
      <c r="A130" s="45">
        <v>109</v>
      </c>
      <c r="B130" s="46" t="s">
        <v>313</v>
      </c>
      <c r="C130" s="47" t="s">
        <v>237</v>
      </c>
      <c r="D130" s="49" t="s">
        <v>126</v>
      </c>
      <c r="E130" s="69">
        <v>-0.03</v>
      </c>
      <c r="F130" s="52">
        <v>-0.03</v>
      </c>
      <c r="G130" s="53"/>
    </row>
    <row r="131" spans="1:7" ht="25.5" x14ac:dyDescent="0.2">
      <c r="A131" s="45">
        <v>110</v>
      </c>
      <c r="B131" s="46" t="s">
        <v>314</v>
      </c>
      <c r="C131" s="47" t="s">
        <v>211</v>
      </c>
      <c r="D131" s="49" t="s">
        <v>126</v>
      </c>
      <c r="E131" s="69">
        <v>-0.24</v>
      </c>
      <c r="F131" s="52">
        <v>-0.24</v>
      </c>
      <c r="G131" s="53"/>
    </row>
    <row r="132" spans="1:7" ht="38.25" x14ac:dyDescent="0.2">
      <c r="A132" s="45">
        <v>111</v>
      </c>
      <c r="B132" s="46" t="s">
        <v>315</v>
      </c>
      <c r="C132" s="47" t="s">
        <v>316</v>
      </c>
      <c r="D132" s="49" t="s">
        <v>126</v>
      </c>
      <c r="E132" s="69">
        <v>-0.51</v>
      </c>
      <c r="F132" s="52">
        <v>-0.51</v>
      </c>
      <c r="G132" s="53"/>
    </row>
    <row r="133" spans="1:7" ht="25.5" x14ac:dyDescent="0.2">
      <c r="A133" s="45">
        <v>112</v>
      </c>
      <c r="B133" s="46" t="s">
        <v>318</v>
      </c>
      <c r="C133" s="47" t="s">
        <v>298</v>
      </c>
      <c r="D133" s="49" t="s">
        <v>126</v>
      </c>
      <c r="E133" s="69">
        <v>-5.82</v>
      </c>
      <c r="F133" s="52">
        <v>-5.82</v>
      </c>
      <c r="G133" s="53"/>
    </row>
    <row r="134" spans="1:7" ht="25.5" x14ac:dyDescent="0.2">
      <c r="A134" s="45">
        <v>113</v>
      </c>
      <c r="B134" s="46" t="s">
        <v>319</v>
      </c>
      <c r="C134" s="47" t="s">
        <v>68</v>
      </c>
      <c r="D134" s="49" t="s">
        <v>46</v>
      </c>
      <c r="E134" s="50">
        <v>60</v>
      </c>
      <c r="F134" s="52">
        <v>60</v>
      </c>
      <c r="G134" s="53"/>
    </row>
    <row r="135" spans="1:7" ht="76.5" x14ac:dyDescent="0.2">
      <c r="A135" s="45">
        <v>114</v>
      </c>
      <c r="B135" s="46" t="s">
        <v>320</v>
      </c>
      <c r="C135" s="47" t="s">
        <v>321</v>
      </c>
      <c r="D135" s="49" t="s">
        <v>78</v>
      </c>
      <c r="E135" s="69">
        <v>3</v>
      </c>
      <c r="F135" s="52">
        <v>3</v>
      </c>
      <c r="G135" s="53"/>
    </row>
    <row r="136" spans="1:7" ht="63.75" x14ac:dyDescent="0.2">
      <c r="A136" s="45">
        <v>115</v>
      </c>
      <c r="B136" s="46" t="s">
        <v>322</v>
      </c>
      <c r="C136" s="47" t="s">
        <v>323</v>
      </c>
      <c r="D136" s="49" t="s">
        <v>82</v>
      </c>
      <c r="E136" s="50">
        <v>2.8000000000000001E-2</v>
      </c>
      <c r="F136" s="53"/>
      <c r="G136" s="52">
        <v>2.8000000000000001E-2</v>
      </c>
    </row>
    <row r="137" spans="1:7" ht="19.149999999999999" customHeight="1" x14ac:dyDescent="0.2">
      <c r="A137" s="123" t="s">
        <v>325</v>
      </c>
      <c r="B137" s="124"/>
      <c r="C137" s="124"/>
      <c r="D137" s="124"/>
      <c r="E137" s="124"/>
      <c r="F137" s="124"/>
      <c r="G137" s="124"/>
    </row>
    <row r="138" spans="1:7" ht="102" x14ac:dyDescent="0.2">
      <c r="A138" s="45">
        <v>116</v>
      </c>
      <c r="B138" s="46" t="s">
        <v>326</v>
      </c>
      <c r="C138" s="47" t="s">
        <v>327</v>
      </c>
      <c r="D138" s="49" t="s">
        <v>82</v>
      </c>
      <c r="E138" s="50">
        <v>0.35755999999999999</v>
      </c>
      <c r="F138" s="52">
        <v>0.04</v>
      </c>
      <c r="G138" s="52">
        <v>0.31756000000000001</v>
      </c>
    </row>
    <row r="139" spans="1:7" ht="25.5" x14ac:dyDescent="0.2">
      <c r="A139" s="45">
        <v>117</v>
      </c>
      <c r="B139" s="46" t="s">
        <v>329</v>
      </c>
      <c r="C139" s="47" t="s">
        <v>68</v>
      </c>
      <c r="D139" s="49" t="s">
        <v>46</v>
      </c>
      <c r="E139" s="50">
        <v>719.33</v>
      </c>
      <c r="F139" s="52">
        <v>42.78</v>
      </c>
      <c r="G139" s="52">
        <v>676.55</v>
      </c>
    </row>
    <row r="140" spans="1:7" ht="51" x14ac:dyDescent="0.2">
      <c r="A140" s="45">
        <v>118</v>
      </c>
      <c r="B140" s="46" t="s">
        <v>330</v>
      </c>
      <c r="C140" s="47" t="s">
        <v>331</v>
      </c>
      <c r="D140" s="49" t="s">
        <v>31</v>
      </c>
      <c r="E140" s="50">
        <v>1.097</v>
      </c>
      <c r="F140" s="52">
        <v>0.99</v>
      </c>
      <c r="G140" s="52">
        <v>0.107</v>
      </c>
    </row>
    <row r="141" spans="1:7" ht="51" x14ac:dyDescent="0.2">
      <c r="A141" s="45">
        <v>119</v>
      </c>
      <c r="B141" s="46" t="s">
        <v>333</v>
      </c>
      <c r="C141" s="47" t="s">
        <v>331</v>
      </c>
      <c r="D141" s="49" t="s">
        <v>31</v>
      </c>
      <c r="E141" s="50">
        <v>1.097</v>
      </c>
      <c r="F141" s="53"/>
      <c r="G141" s="52">
        <v>1.097</v>
      </c>
    </row>
    <row r="142" spans="1:7" ht="51" x14ac:dyDescent="0.2">
      <c r="A142" s="45">
        <v>120</v>
      </c>
      <c r="B142" s="46" t="s">
        <v>334</v>
      </c>
      <c r="C142" s="47" t="s">
        <v>335</v>
      </c>
      <c r="D142" s="49" t="s">
        <v>46</v>
      </c>
      <c r="E142" s="69">
        <v>-1283.49</v>
      </c>
      <c r="F142" s="52">
        <v>-1153.07</v>
      </c>
      <c r="G142" s="52">
        <v>-130.41999999999999</v>
      </c>
    </row>
    <row r="143" spans="1:7" ht="25.5" x14ac:dyDescent="0.2">
      <c r="A143" s="45">
        <v>121</v>
      </c>
      <c r="B143" s="46" t="s">
        <v>337</v>
      </c>
      <c r="C143" s="47" t="s">
        <v>68</v>
      </c>
      <c r="D143" s="49" t="s">
        <v>46</v>
      </c>
      <c r="E143" s="69">
        <v>1283.49</v>
      </c>
      <c r="F143" s="52">
        <v>1153.07</v>
      </c>
      <c r="G143" s="52">
        <v>130.41999999999999</v>
      </c>
    </row>
    <row r="144" spans="1:7" ht="63.75" x14ac:dyDescent="0.2">
      <c r="A144" s="45">
        <v>122</v>
      </c>
      <c r="B144" s="46" t="s">
        <v>338</v>
      </c>
      <c r="C144" s="47" t="s">
        <v>339</v>
      </c>
      <c r="D144" s="49" t="s">
        <v>82</v>
      </c>
      <c r="E144" s="50">
        <v>8.0379999999999993E-2</v>
      </c>
      <c r="F144" s="53"/>
      <c r="G144" s="52">
        <v>8.0379999999999993E-2</v>
      </c>
    </row>
    <row r="145" spans="1:7" ht="22.5" customHeight="1" x14ac:dyDescent="0.2">
      <c r="A145" s="125" t="s">
        <v>341</v>
      </c>
      <c r="B145" s="126"/>
      <c r="C145" s="126"/>
      <c r="D145" s="126"/>
      <c r="E145" s="126"/>
      <c r="F145" s="126"/>
      <c r="G145" s="126"/>
    </row>
    <row r="146" spans="1:7" ht="19.149999999999999" customHeight="1" x14ac:dyDescent="0.2">
      <c r="A146" s="123" t="s">
        <v>342</v>
      </c>
      <c r="B146" s="124"/>
      <c r="C146" s="124"/>
      <c r="D146" s="124"/>
      <c r="E146" s="124"/>
      <c r="F146" s="124"/>
      <c r="G146" s="124"/>
    </row>
    <row r="147" spans="1:7" ht="19.149999999999999" customHeight="1" x14ac:dyDescent="0.2">
      <c r="A147" s="123" t="s">
        <v>343</v>
      </c>
      <c r="B147" s="124"/>
      <c r="C147" s="124"/>
      <c r="D147" s="124"/>
      <c r="E147" s="124"/>
      <c r="F147" s="124"/>
      <c r="G147" s="124"/>
    </row>
    <row r="148" spans="1:7" ht="25.5" x14ac:dyDescent="0.2">
      <c r="A148" s="45">
        <v>123</v>
      </c>
      <c r="B148" s="46" t="s">
        <v>344</v>
      </c>
      <c r="C148" s="47" t="s">
        <v>345</v>
      </c>
      <c r="D148" s="49" t="s">
        <v>126</v>
      </c>
      <c r="E148" s="50">
        <v>4.62</v>
      </c>
      <c r="F148" s="52">
        <v>4.62</v>
      </c>
      <c r="G148" s="53"/>
    </row>
    <row r="149" spans="1:7" ht="51" x14ac:dyDescent="0.2">
      <c r="A149" s="45">
        <v>124</v>
      </c>
      <c r="B149" s="46" t="s">
        <v>347</v>
      </c>
      <c r="C149" s="47" t="s">
        <v>348</v>
      </c>
      <c r="D149" s="49" t="s">
        <v>126</v>
      </c>
      <c r="E149" s="69">
        <v>6.82</v>
      </c>
      <c r="F149" s="52">
        <v>6.82</v>
      </c>
      <c r="G149" s="53"/>
    </row>
    <row r="150" spans="1:7" ht="38.25" x14ac:dyDescent="0.2">
      <c r="A150" s="45">
        <v>125</v>
      </c>
      <c r="B150" s="46" t="s">
        <v>350</v>
      </c>
      <c r="C150" s="47" t="s">
        <v>351</v>
      </c>
      <c r="D150" s="49" t="s">
        <v>42</v>
      </c>
      <c r="E150" s="69">
        <v>11.44</v>
      </c>
      <c r="F150" s="52">
        <v>11.44</v>
      </c>
      <c r="G150" s="53"/>
    </row>
    <row r="151" spans="1:7" ht="51" x14ac:dyDescent="0.2">
      <c r="A151" s="45">
        <v>126</v>
      </c>
      <c r="B151" s="46" t="s">
        <v>352</v>
      </c>
      <c r="C151" s="47" t="s">
        <v>353</v>
      </c>
      <c r="D151" s="49" t="s">
        <v>42</v>
      </c>
      <c r="E151" s="69">
        <v>11.44</v>
      </c>
      <c r="F151" s="52">
        <v>11.44</v>
      </c>
      <c r="G151" s="53"/>
    </row>
    <row r="152" spans="1:7" ht="63.75" x14ac:dyDescent="0.2">
      <c r="A152" s="45">
        <v>127</v>
      </c>
      <c r="B152" s="46" t="s">
        <v>354</v>
      </c>
      <c r="C152" s="47" t="s">
        <v>355</v>
      </c>
      <c r="D152" s="49" t="s">
        <v>42</v>
      </c>
      <c r="E152" s="69">
        <v>11.44</v>
      </c>
      <c r="F152" s="52">
        <v>11.44</v>
      </c>
      <c r="G152" s="53"/>
    </row>
    <row r="153" spans="1:7" ht="19.149999999999999" customHeight="1" x14ac:dyDescent="0.2">
      <c r="A153" s="123" t="s">
        <v>356</v>
      </c>
      <c r="B153" s="124"/>
      <c r="C153" s="124"/>
      <c r="D153" s="124"/>
      <c r="E153" s="124"/>
      <c r="F153" s="124"/>
      <c r="G153" s="124"/>
    </row>
    <row r="154" spans="1:7" ht="63.75" x14ac:dyDescent="0.2">
      <c r="A154" s="45">
        <v>128</v>
      </c>
      <c r="B154" s="46" t="s">
        <v>357</v>
      </c>
      <c r="C154" s="47" t="s">
        <v>358</v>
      </c>
      <c r="D154" s="49" t="s">
        <v>46</v>
      </c>
      <c r="E154" s="50">
        <v>30</v>
      </c>
      <c r="F154" s="52">
        <v>30</v>
      </c>
      <c r="G154" s="53"/>
    </row>
    <row r="155" spans="1:7" ht="63.75" x14ac:dyDescent="0.2">
      <c r="A155" s="45">
        <v>129</v>
      </c>
      <c r="B155" s="46" t="s">
        <v>360</v>
      </c>
      <c r="C155" s="47" t="s">
        <v>361</v>
      </c>
      <c r="D155" s="49" t="s">
        <v>46</v>
      </c>
      <c r="E155" s="50">
        <v>19.2</v>
      </c>
      <c r="F155" s="52">
        <v>19.2</v>
      </c>
      <c r="G155" s="53"/>
    </row>
    <row r="156" spans="1:7" ht="63.75" x14ac:dyDescent="0.2">
      <c r="A156" s="45">
        <v>130</v>
      </c>
      <c r="B156" s="46" t="s">
        <v>362</v>
      </c>
      <c r="C156" s="47" t="s">
        <v>363</v>
      </c>
      <c r="D156" s="49" t="s">
        <v>42</v>
      </c>
      <c r="E156" s="50">
        <v>98.4</v>
      </c>
      <c r="F156" s="52">
        <v>98.4</v>
      </c>
      <c r="G156" s="53"/>
    </row>
    <row r="157" spans="1:7" ht="51" x14ac:dyDescent="0.2">
      <c r="A157" s="45">
        <v>131</v>
      </c>
      <c r="B157" s="46" t="s">
        <v>364</v>
      </c>
      <c r="C157" s="47" t="s">
        <v>365</v>
      </c>
      <c r="D157" s="49" t="s">
        <v>42</v>
      </c>
      <c r="E157" s="50">
        <v>24.6</v>
      </c>
      <c r="F157" s="52">
        <v>24.6</v>
      </c>
      <c r="G157" s="53"/>
    </row>
    <row r="158" spans="1:7" ht="25.5" x14ac:dyDescent="0.2">
      <c r="A158" s="45">
        <v>132</v>
      </c>
      <c r="B158" s="46" t="s">
        <v>366</v>
      </c>
      <c r="C158" s="47" t="s">
        <v>44</v>
      </c>
      <c r="D158" s="49" t="s">
        <v>46</v>
      </c>
      <c r="E158" s="50">
        <v>49.2</v>
      </c>
      <c r="F158" s="52">
        <v>49.2</v>
      </c>
      <c r="G158" s="53"/>
    </row>
    <row r="159" spans="1:7" ht="19.149999999999999" customHeight="1" x14ac:dyDescent="0.2">
      <c r="A159" s="123" t="s">
        <v>367</v>
      </c>
      <c r="B159" s="124"/>
      <c r="C159" s="124"/>
      <c r="D159" s="124"/>
      <c r="E159" s="124"/>
      <c r="F159" s="124"/>
      <c r="G159" s="124"/>
    </row>
    <row r="160" spans="1:7" ht="63.75" x14ac:dyDescent="0.2">
      <c r="A160" s="45">
        <v>133</v>
      </c>
      <c r="B160" s="46" t="s">
        <v>368</v>
      </c>
      <c r="C160" s="47" t="s">
        <v>369</v>
      </c>
      <c r="D160" s="49" t="s">
        <v>31</v>
      </c>
      <c r="E160" s="50">
        <v>0.157</v>
      </c>
      <c r="F160" s="52">
        <v>0.157</v>
      </c>
      <c r="G160" s="53"/>
    </row>
    <row r="161" spans="1:7" ht="76.5" x14ac:dyDescent="0.2">
      <c r="A161" s="45">
        <v>134</v>
      </c>
      <c r="B161" s="46" t="s">
        <v>371</v>
      </c>
      <c r="C161" s="47" t="s">
        <v>372</v>
      </c>
      <c r="D161" s="49" t="s">
        <v>35</v>
      </c>
      <c r="E161" s="50">
        <v>0.03</v>
      </c>
      <c r="F161" s="52">
        <v>0.03</v>
      </c>
      <c r="G161" s="53"/>
    </row>
    <row r="162" spans="1:7" ht="63.75" x14ac:dyDescent="0.2">
      <c r="A162" s="45">
        <v>135</v>
      </c>
      <c r="B162" s="46" t="s">
        <v>374</v>
      </c>
      <c r="C162" s="47" t="s">
        <v>37</v>
      </c>
      <c r="D162" s="49" t="s">
        <v>35</v>
      </c>
      <c r="E162" s="69">
        <v>0.03</v>
      </c>
      <c r="F162" s="52">
        <v>0.03</v>
      </c>
      <c r="G162" s="53"/>
    </row>
    <row r="163" spans="1:7" ht="76.5" x14ac:dyDescent="0.2">
      <c r="A163" s="45">
        <v>136</v>
      </c>
      <c r="B163" s="46" t="s">
        <v>375</v>
      </c>
      <c r="C163" s="47" t="s">
        <v>40</v>
      </c>
      <c r="D163" s="49" t="s">
        <v>42</v>
      </c>
      <c r="E163" s="50">
        <v>252</v>
      </c>
      <c r="F163" s="52">
        <v>252</v>
      </c>
      <c r="G163" s="53"/>
    </row>
    <row r="164" spans="1:7" ht="63.75" x14ac:dyDescent="0.2">
      <c r="A164" s="45">
        <v>137</v>
      </c>
      <c r="B164" s="46" t="s">
        <v>376</v>
      </c>
      <c r="C164" s="47" t="s">
        <v>377</v>
      </c>
      <c r="D164" s="49" t="s">
        <v>42</v>
      </c>
      <c r="E164" s="50">
        <v>47.4</v>
      </c>
      <c r="F164" s="52">
        <v>47.4</v>
      </c>
      <c r="G164" s="53"/>
    </row>
    <row r="165" spans="1:7" ht="63.75" x14ac:dyDescent="0.2">
      <c r="A165" s="45">
        <v>138</v>
      </c>
      <c r="B165" s="46" t="s">
        <v>379</v>
      </c>
      <c r="C165" s="47" t="s">
        <v>355</v>
      </c>
      <c r="D165" s="49" t="s">
        <v>42</v>
      </c>
      <c r="E165" s="50">
        <v>299.39999999999998</v>
      </c>
      <c r="F165" s="52">
        <v>299.39999999999998</v>
      </c>
      <c r="G165" s="53"/>
    </row>
    <row r="166" spans="1:7" ht="63.75" x14ac:dyDescent="0.2">
      <c r="A166" s="45">
        <v>139</v>
      </c>
      <c r="B166" s="46" t="s">
        <v>380</v>
      </c>
      <c r="C166" s="47" t="s">
        <v>381</v>
      </c>
      <c r="D166" s="49" t="s">
        <v>31</v>
      </c>
      <c r="E166" s="50">
        <v>0.187</v>
      </c>
      <c r="F166" s="52">
        <v>0.187</v>
      </c>
      <c r="G166" s="53"/>
    </row>
    <row r="167" spans="1:7" ht="63.75" x14ac:dyDescent="0.2">
      <c r="A167" s="45">
        <v>140</v>
      </c>
      <c r="B167" s="46" t="s">
        <v>383</v>
      </c>
      <c r="C167" s="47" t="s">
        <v>384</v>
      </c>
      <c r="D167" s="49" t="s">
        <v>31</v>
      </c>
      <c r="E167" s="69">
        <v>0.187</v>
      </c>
      <c r="F167" s="52">
        <v>0.187</v>
      </c>
      <c r="G167" s="53"/>
    </row>
    <row r="168" spans="1:7" ht="51" x14ac:dyDescent="0.2">
      <c r="A168" s="45">
        <v>141</v>
      </c>
      <c r="B168" s="46" t="s">
        <v>386</v>
      </c>
      <c r="C168" s="47" t="s">
        <v>387</v>
      </c>
      <c r="D168" s="49" t="s">
        <v>31</v>
      </c>
      <c r="E168" s="69">
        <v>0.187</v>
      </c>
      <c r="F168" s="52">
        <v>0.187</v>
      </c>
      <c r="G168" s="53"/>
    </row>
    <row r="169" spans="1:7" x14ac:dyDescent="0.2">
      <c r="A169" s="120" t="s">
        <v>389</v>
      </c>
      <c r="B169" s="121"/>
      <c r="C169" s="121"/>
      <c r="D169" s="70"/>
      <c r="E169" s="70"/>
      <c r="F169" s="53"/>
      <c r="G169" s="53"/>
    </row>
    <row r="170" spans="1:7" outlineLevel="1" x14ac:dyDescent="0.2">
      <c r="A170" s="122" t="s">
        <v>390</v>
      </c>
      <c r="B170" s="121"/>
      <c r="C170" s="121"/>
      <c r="D170" s="70"/>
      <c r="E170" s="70"/>
      <c r="F170" s="53"/>
      <c r="G170" s="53"/>
    </row>
    <row r="171" spans="1:7" outlineLevel="1" x14ac:dyDescent="0.2">
      <c r="A171" s="122" t="s">
        <v>391</v>
      </c>
      <c r="B171" s="121"/>
      <c r="C171" s="121"/>
      <c r="D171" s="70"/>
      <c r="E171" s="70"/>
      <c r="F171" s="53"/>
      <c r="G171" s="53"/>
    </row>
    <row r="172" spans="1:7" outlineLevel="1" x14ac:dyDescent="0.2">
      <c r="A172" s="122" t="s">
        <v>392</v>
      </c>
      <c r="B172" s="121"/>
      <c r="C172" s="121"/>
      <c r="D172" s="70"/>
      <c r="E172" s="70"/>
      <c r="F172" s="53"/>
      <c r="G172" s="53"/>
    </row>
    <row r="173" spans="1:7" x14ac:dyDescent="0.2">
      <c r="A173" s="120" t="s">
        <v>393</v>
      </c>
      <c r="B173" s="121"/>
      <c r="C173" s="121"/>
      <c r="D173" s="70"/>
      <c r="E173" s="70"/>
      <c r="F173" s="53"/>
      <c r="G173" s="53"/>
    </row>
    <row r="174" spans="1:7" x14ac:dyDescent="0.2">
      <c r="A174" s="120" t="s">
        <v>394</v>
      </c>
      <c r="B174" s="121"/>
      <c r="C174" s="121"/>
      <c r="D174" s="70"/>
      <c r="E174" s="70"/>
      <c r="F174" s="53"/>
      <c r="G174" s="53"/>
    </row>
    <row r="175" spans="1:7" x14ac:dyDescent="0.2">
      <c r="A175" s="120" t="s">
        <v>395</v>
      </c>
      <c r="B175" s="121"/>
      <c r="C175" s="121"/>
      <c r="D175" s="70"/>
      <c r="E175" s="70"/>
      <c r="F175" s="53"/>
      <c r="G175" s="53"/>
    </row>
    <row r="176" spans="1:7" x14ac:dyDescent="0.2">
      <c r="A176" s="120" t="s">
        <v>396</v>
      </c>
      <c r="B176" s="121"/>
      <c r="C176" s="121"/>
      <c r="D176" s="70"/>
      <c r="E176" s="70"/>
      <c r="F176" s="53"/>
      <c r="G176" s="53"/>
    </row>
    <row r="177" spans="1:7" x14ac:dyDescent="0.2">
      <c r="A177" s="120" t="s">
        <v>400</v>
      </c>
      <c r="B177" s="121"/>
      <c r="C177" s="121"/>
      <c r="D177" s="70"/>
      <c r="E177" s="70"/>
      <c r="F177" s="57"/>
      <c r="G177" s="57"/>
    </row>
    <row r="178" spans="1:7" x14ac:dyDescent="0.2">
      <c r="A178" s="120" t="s">
        <v>396</v>
      </c>
      <c r="B178" s="121"/>
      <c r="C178" s="121"/>
      <c r="D178" s="70"/>
      <c r="E178" s="70"/>
      <c r="F178" s="57"/>
      <c r="G178" s="57"/>
    </row>
  </sheetData>
  <mergeCells count="26">
    <mergeCell ref="A178:C178"/>
    <mergeCell ref="A172:C172"/>
    <mergeCell ref="A173:C173"/>
    <mergeCell ref="A174:C174"/>
    <mergeCell ref="A175:C175"/>
    <mergeCell ref="A176:C176"/>
    <mergeCell ref="A177:C177"/>
    <mergeCell ref="A171:C171"/>
    <mergeCell ref="A19:G19"/>
    <mergeCell ref="A33:G33"/>
    <mergeCell ref="A48:G48"/>
    <mergeCell ref="A137:G137"/>
    <mergeCell ref="A145:G145"/>
    <mergeCell ref="A146:G146"/>
    <mergeCell ref="A147:G147"/>
    <mergeCell ref="A153:G153"/>
    <mergeCell ref="A159:G159"/>
    <mergeCell ref="A169:C169"/>
    <mergeCell ref="A170:C170"/>
    <mergeCell ref="G15:G16"/>
    <mergeCell ref="A16:A17"/>
    <mergeCell ref="B16:B17"/>
    <mergeCell ref="A15:B15"/>
    <mergeCell ref="C15:C17"/>
    <mergeCell ref="D15:D17"/>
    <mergeCell ref="E15:E17"/>
  </mergeCells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38C1-11A9-4A1C-9971-30E899FF9E1E}">
  <sheetPr>
    <tabColor rgb="FFFF0000"/>
  </sheetPr>
  <dimension ref="A1:X34"/>
  <sheetViews>
    <sheetView zoomScaleNormal="100" workbookViewId="0">
      <pane ySplit="9" topLeftCell="A10" activePane="bottomLeft" state="frozen"/>
      <selection pane="bottomLeft" activeCell="H11" sqref="H11"/>
    </sheetView>
  </sheetViews>
  <sheetFormatPr defaultRowHeight="12.75" x14ac:dyDescent="0.2"/>
  <cols>
    <col min="1" max="1" width="4.140625" bestFit="1" customWidth="1"/>
    <col min="2" max="2" width="7" bestFit="1" customWidth="1"/>
    <col min="3" max="3" width="44.7109375" customWidth="1"/>
    <col min="5" max="5" width="12.5703125" bestFit="1" customWidth="1"/>
    <col min="6" max="6" width="9.28515625" bestFit="1" customWidth="1"/>
    <col min="7" max="7" width="17" bestFit="1" customWidth="1"/>
    <col min="8" max="8" width="7.5703125" bestFit="1" customWidth="1"/>
    <col min="9" max="9" width="16.5703125" customWidth="1"/>
    <col min="10" max="10" width="17.85546875" bestFit="1" customWidth="1"/>
    <col min="11" max="11" width="83.42578125" customWidth="1"/>
  </cols>
  <sheetData>
    <row r="1" spans="1:24" ht="38.25" x14ac:dyDescent="0.2">
      <c r="K1" s="71" t="s">
        <v>402</v>
      </c>
    </row>
    <row r="3" spans="1:24" x14ac:dyDescent="0.2">
      <c r="B3" s="151" t="s">
        <v>403</v>
      </c>
      <c r="C3" s="151"/>
      <c r="D3" s="151"/>
      <c r="E3" s="151"/>
      <c r="F3" s="151"/>
      <c r="G3" s="151"/>
      <c r="H3" s="151"/>
      <c r="I3" s="151"/>
      <c r="J3" s="151"/>
      <c r="K3" s="151"/>
    </row>
    <row r="5" spans="1:24" ht="27.75" customHeight="1" x14ac:dyDescent="0.2">
      <c r="B5" s="152" t="s">
        <v>404</v>
      </c>
      <c r="C5" s="152"/>
      <c r="D5" s="152"/>
      <c r="E5" s="152"/>
      <c r="F5" s="152"/>
      <c r="G5" s="152"/>
      <c r="H5" s="152"/>
      <c r="I5" s="152"/>
      <c r="J5" s="152"/>
      <c r="K5" s="152"/>
    </row>
    <row r="6" spans="1:24" ht="18" customHeight="1" x14ac:dyDescent="0.25">
      <c r="B6" s="153" t="s">
        <v>405</v>
      </c>
      <c r="C6" s="153"/>
      <c r="D6" s="153"/>
      <c r="E6" s="153"/>
      <c r="F6" s="153"/>
      <c r="G6" s="153"/>
      <c r="H6" s="153"/>
      <c r="I6" s="153"/>
      <c r="J6" s="153"/>
      <c r="K6" s="153"/>
    </row>
    <row r="8" spans="1:24" ht="12.75" customHeight="1" x14ac:dyDescent="0.2">
      <c r="A8" s="155" t="s">
        <v>3</v>
      </c>
      <c r="B8" s="157"/>
      <c r="C8" s="154" t="s">
        <v>406</v>
      </c>
      <c r="D8" s="154" t="s">
        <v>407</v>
      </c>
      <c r="E8" s="155" t="s">
        <v>417</v>
      </c>
      <c r="F8" s="156"/>
      <c r="G8" s="156"/>
      <c r="H8" s="156"/>
      <c r="I8" s="157"/>
      <c r="J8" s="154" t="s">
        <v>408</v>
      </c>
      <c r="K8" s="154" t="s">
        <v>409</v>
      </c>
      <c r="L8" s="72"/>
      <c r="M8" s="72"/>
      <c r="N8" s="72"/>
      <c r="O8" s="72"/>
      <c r="P8" s="72"/>
      <c r="Q8" s="72"/>
      <c r="R8" s="72"/>
      <c r="S8" s="72"/>
      <c r="T8" s="72"/>
      <c r="U8" s="73"/>
      <c r="V8" s="73"/>
      <c r="W8" s="73"/>
      <c r="X8" s="73"/>
    </row>
    <row r="9" spans="1:24" ht="25.5" x14ac:dyDescent="0.2">
      <c r="A9" s="59" t="s">
        <v>17</v>
      </c>
      <c r="B9" s="77" t="s">
        <v>412</v>
      </c>
      <c r="C9" s="154"/>
      <c r="D9" s="154"/>
      <c r="E9" s="74" t="s">
        <v>413</v>
      </c>
      <c r="F9" s="74" t="s">
        <v>418</v>
      </c>
      <c r="G9" s="74" t="s">
        <v>410</v>
      </c>
      <c r="H9" s="74" t="s">
        <v>416</v>
      </c>
      <c r="I9" s="74" t="s">
        <v>411</v>
      </c>
      <c r="J9" s="154"/>
      <c r="K9" s="154"/>
      <c r="L9" s="72"/>
      <c r="M9" s="72"/>
      <c r="N9" s="72"/>
      <c r="O9" s="72"/>
      <c r="P9" s="72"/>
      <c r="Q9" s="72"/>
      <c r="R9" s="72"/>
      <c r="S9" s="72"/>
      <c r="T9" s="72"/>
      <c r="U9" s="73"/>
      <c r="V9" s="73"/>
      <c r="W9" s="73"/>
      <c r="X9" s="73"/>
    </row>
    <row r="10" spans="1:24" s="41" customFormat="1" ht="17.25" customHeight="1" x14ac:dyDescent="0.2">
      <c r="A10" s="125" t="s">
        <v>27</v>
      </c>
      <c r="B10" s="126"/>
      <c r="C10" s="126"/>
      <c r="D10" s="126"/>
      <c r="E10" s="126"/>
      <c r="F10" s="126"/>
      <c r="G10" s="126"/>
    </row>
    <row r="11" spans="1:24" ht="165.75" x14ac:dyDescent="0.2">
      <c r="A11" s="36">
        <v>1</v>
      </c>
      <c r="B11" s="78" t="s">
        <v>28</v>
      </c>
      <c r="C11" s="79" t="s">
        <v>29</v>
      </c>
      <c r="D11" s="60" t="s">
        <v>31</v>
      </c>
      <c r="E11" s="74">
        <f>8377.39/1000</f>
        <v>8.3773900000000001</v>
      </c>
      <c r="F11" s="60">
        <v>7.4210000000000003</v>
      </c>
      <c r="G11" s="36">
        <v>7.4210000000000003</v>
      </c>
      <c r="H11" s="74">
        <f>F11-G11</f>
        <v>0</v>
      </c>
      <c r="I11" s="74">
        <f>E11-H11-G11</f>
        <v>0.95638999999999985</v>
      </c>
      <c r="J11" s="74" t="s">
        <v>414</v>
      </c>
      <c r="K11" s="80" t="s">
        <v>415</v>
      </c>
      <c r="L11" s="72"/>
      <c r="M11" s="72"/>
      <c r="N11" s="72"/>
      <c r="O11" s="72"/>
      <c r="P11" s="72"/>
      <c r="Q11" s="72"/>
      <c r="R11" s="72"/>
      <c r="S11" s="72"/>
      <c r="T11" s="72"/>
      <c r="U11" s="73"/>
      <c r="V11" s="73"/>
      <c r="W11" s="73"/>
      <c r="X11" s="73"/>
    </row>
    <row r="12" spans="1:24" ht="165.75" x14ac:dyDescent="0.2">
      <c r="A12" s="36">
        <v>2</v>
      </c>
      <c r="B12" s="78" t="s">
        <v>32</v>
      </c>
      <c r="C12" s="79" t="s">
        <v>33</v>
      </c>
      <c r="D12" s="68" t="s">
        <v>35</v>
      </c>
      <c r="E12" s="74">
        <f>440.91/100</f>
        <v>4.4091000000000005</v>
      </c>
      <c r="F12" s="74">
        <v>5.3440000000000003</v>
      </c>
      <c r="G12" s="74">
        <v>4.41</v>
      </c>
      <c r="H12" s="86">
        <v>0</v>
      </c>
      <c r="I12" s="86">
        <f>E12-H12-G12</f>
        <v>-8.9999999999967883E-4</v>
      </c>
      <c r="J12" s="74" t="s">
        <v>414</v>
      </c>
      <c r="K12" s="80" t="s">
        <v>419</v>
      </c>
      <c r="L12" s="72"/>
      <c r="M12" s="72"/>
      <c r="N12" s="72"/>
      <c r="O12" s="72"/>
      <c r="P12" s="72"/>
      <c r="Q12" s="72"/>
      <c r="R12" s="72"/>
      <c r="S12" s="72"/>
      <c r="T12" s="72"/>
      <c r="U12" s="73"/>
      <c r="V12" s="73"/>
      <c r="W12" s="73"/>
      <c r="X12" s="73"/>
    </row>
    <row r="13" spans="1:24" ht="38.25" x14ac:dyDescent="0.2">
      <c r="A13" s="84">
        <v>3</v>
      </c>
      <c r="B13" s="81" t="s">
        <v>36</v>
      </c>
      <c r="C13" s="82" t="s">
        <v>37</v>
      </c>
      <c r="D13" s="83" t="s">
        <v>35</v>
      </c>
      <c r="E13" s="85">
        <f>440.91/100</f>
        <v>4.4091000000000005</v>
      </c>
      <c r="F13" s="85">
        <v>5.3440000000000003</v>
      </c>
      <c r="G13" s="85">
        <v>4.41</v>
      </c>
      <c r="H13" s="86">
        <v>1</v>
      </c>
      <c r="I13" s="86">
        <f t="shared" ref="I13:I14" si="0">E13-H13-G13</f>
        <v>-1.0008999999999997</v>
      </c>
      <c r="J13" s="85"/>
      <c r="K13" s="85"/>
      <c r="L13" s="71"/>
      <c r="M13" s="71"/>
      <c r="N13" s="71"/>
      <c r="O13" s="71"/>
      <c r="P13" s="71"/>
      <c r="Q13" s="71"/>
      <c r="R13" s="71"/>
      <c r="S13" s="71"/>
      <c r="T13" s="71"/>
    </row>
    <row r="14" spans="1:24" ht="38.25" x14ac:dyDescent="0.2">
      <c r="A14" s="84">
        <v>4</v>
      </c>
      <c r="B14" s="81" t="s">
        <v>39</v>
      </c>
      <c r="C14" s="82" t="s">
        <v>40</v>
      </c>
      <c r="D14" s="83" t="s">
        <v>42</v>
      </c>
      <c r="E14" s="85"/>
      <c r="F14" s="85">
        <v>313.85399999999998</v>
      </c>
      <c r="G14" s="85">
        <v>313.85399999999998</v>
      </c>
      <c r="H14" s="86">
        <v>2</v>
      </c>
      <c r="I14" s="86">
        <f t="shared" si="0"/>
        <v>-315.85399999999998</v>
      </c>
      <c r="J14" s="85"/>
      <c r="K14" s="85"/>
      <c r="L14" s="71"/>
      <c r="M14" s="71"/>
      <c r="N14" s="71"/>
      <c r="O14" s="71"/>
      <c r="P14" s="71"/>
      <c r="Q14" s="71"/>
      <c r="R14" s="71"/>
      <c r="S14" s="71"/>
      <c r="T14" s="71"/>
    </row>
    <row r="15" spans="1:24" ht="25.5" x14ac:dyDescent="0.2">
      <c r="A15" s="84">
        <v>5</v>
      </c>
      <c r="B15" s="81" t="s">
        <v>43</v>
      </c>
      <c r="C15" s="82" t="s">
        <v>44</v>
      </c>
      <c r="D15" s="83" t="s">
        <v>46</v>
      </c>
      <c r="E15" s="85"/>
      <c r="F15" s="85">
        <v>7782.36</v>
      </c>
      <c r="G15" s="85">
        <v>7782.36</v>
      </c>
      <c r="H15" s="74">
        <f t="shared" ref="H15:H23" si="1">F15-G15</f>
        <v>0</v>
      </c>
      <c r="I15" s="74">
        <f t="shared" ref="I15:I21" si="2">E15-G15</f>
        <v>-7782.36</v>
      </c>
      <c r="J15" s="85"/>
      <c r="K15" s="85"/>
      <c r="L15" s="71"/>
      <c r="M15" s="71"/>
      <c r="N15" s="71"/>
      <c r="O15" s="71"/>
      <c r="P15" s="71"/>
      <c r="Q15" s="71"/>
      <c r="R15" s="71"/>
      <c r="S15" s="71"/>
      <c r="T15" s="71"/>
    </row>
    <row r="16" spans="1:24" ht="25.5" x14ac:dyDescent="0.2">
      <c r="A16" s="84">
        <v>6</v>
      </c>
      <c r="B16" s="81" t="s">
        <v>47</v>
      </c>
      <c r="C16" s="82" t="s">
        <v>48</v>
      </c>
      <c r="D16" s="83" t="s">
        <v>50</v>
      </c>
      <c r="E16" s="85"/>
      <c r="F16" s="85">
        <v>7.2786</v>
      </c>
      <c r="G16" s="85">
        <v>7.2786</v>
      </c>
      <c r="H16" s="74">
        <f t="shared" si="1"/>
        <v>0</v>
      </c>
      <c r="I16" s="74">
        <f t="shared" si="2"/>
        <v>-7.2786</v>
      </c>
      <c r="J16" s="85"/>
      <c r="K16" s="85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25.5" x14ac:dyDescent="0.2">
      <c r="A17" s="84">
        <v>7</v>
      </c>
      <c r="B17" s="81" t="s">
        <v>51</v>
      </c>
      <c r="C17" s="82" t="s">
        <v>52</v>
      </c>
      <c r="D17" s="83" t="s">
        <v>50</v>
      </c>
      <c r="E17" s="85"/>
      <c r="F17" s="85">
        <v>1.819642</v>
      </c>
      <c r="G17" s="85">
        <v>1.819642</v>
      </c>
      <c r="H17" s="74">
        <f t="shared" si="1"/>
        <v>0</v>
      </c>
      <c r="I17" s="74">
        <f t="shared" si="2"/>
        <v>-1.819642</v>
      </c>
      <c r="J17" s="85"/>
      <c r="K17" s="85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25.5" x14ac:dyDescent="0.2">
      <c r="A18" s="84">
        <v>8</v>
      </c>
      <c r="B18" s="81" t="s">
        <v>54</v>
      </c>
      <c r="C18" s="82" t="s">
        <v>55</v>
      </c>
      <c r="D18" s="83" t="s">
        <v>50</v>
      </c>
      <c r="E18" s="85"/>
      <c r="F18" s="85">
        <v>3.7080000000000002</v>
      </c>
      <c r="G18" s="85">
        <v>3.7080000000000002</v>
      </c>
      <c r="H18" s="74">
        <f t="shared" si="1"/>
        <v>0</v>
      </c>
      <c r="I18" s="74">
        <f t="shared" si="2"/>
        <v>-3.7080000000000002</v>
      </c>
      <c r="J18" s="85"/>
      <c r="K18" s="85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25.5" x14ac:dyDescent="0.2">
      <c r="A19" s="84">
        <v>9</v>
      </c>
      <c r="B19" s="81" t="s">
        <v>57</v>
      </c>
      <c r="C19" s="82" t="s">
        <v>52</v>
      </c>
      <c r="D19" s="83" t="s">
        <v>50</v>
      </c>
      <c r="E19" s="85"/>
      <c r="F19" s="85">
        <v>0.92700000000000005</v>
      </c>
      <c r="G19" s="85">
        <v>0.92700000000000005</v>
      </c>
      <c r="H19" s="74">
        <f t="shared" si="1"/>
        <v>0</v>
      </c>
      <c r="I19" s="74">
        <f t="shared" si="2"/>
        <v>-0.92700000000000005</v>
      </c>
      <c r="J19" s="85"/>
      <c r="K19" s="85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25.5" x14ac:dyDescent="0.2">
      <c r="A20" s="84">
        <v>10</v>
      </c>
      <c r="B20" s="81" t="s">
        <v>58</v>
      </c>
      <c r="C20" s="82" t="s">
        <v>59</v>
      </c>
      <c r="D20" s="83" t="s">
        <v>35</v>
      </c>
      <c r="E20" s="85"/>
      <c r="F20" s="85">
        <v>5.9813999999999998</v>
      </c>
      <c r="G20" s="85">
        <v>5.9813999999999998</v>
      </c>
      <c r="H20" s="74">
        <f t="shared" si="1"/>
        <v>0</v>
      </c>
      <c r="I20" s="74">
        <f t="shared" si="2"/>
        <v>-5.9813999999999998</v>
      </c>
      <c r="J20" s="85"/>
      <c r="K20" s="85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22.5" customHeight="1" x14ac:dyDescent="0.2">
      <c r="A21" s="84">
        <v>11</v>
      </c>
      <c r="B21" s="81" t="s">
        <v>61</v>
      </c>
      <c r="C21" s="82" t="s">
        <v>62</v>
      </c>
      <c r="D21" s="83" t="s">
        <v>46</v>
      </c>
      <c r="E21" s="85"/>
      <c r="F21" s="85">
        <v>657.95399999999995</v>
      </c>
      <c r="G21" s="85">
        <v>657.95399999999995</v>
      </c>
      <c r="H21" s="74">
        <f t="shared" si="1"/>
        <v>0</v>
      </c>
      <c r="I21" s="74">
        <f t="shared" si="2"/>
        <v>-657.95399999999995</v>
      </c>
      <c r="J21" s="85"/>
      <c r="K21" s="85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25.5" x14ac:dyDescent="0.2">
      <c r="A22" s="84">
        <v>12</v>
      </c>
      <c r="B22" s="81" t="s">
        <v>64</v>
      </c>
      <c r="C22" s="82" t="s">
        <v>65</v>
      </c>
      <c r="D22" s="83" t="s">
        <v>35</v>
      </c>
      <c r="E22" s="85"/>
      <c r="F22" s="85">
        <v>36.15</v>
      </c>
      <c r="G22" s="85">
        <v>28.05</v>
      </c>
      <c r="H22" s="74">
        <f t="shared" si="1"/>
        <v>8.0999999999999979</v>
      </c>
      <c r="I22" s="85"/>
      <c r="J22" s="85"/>
      <c r="K22" s="85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25.5" x14ac:dyDescent="0.2">
      <c r="A23" s="84">
        <v>13</v>
      </c>
      <c r="B23" s="81" t="s">
        <v>67</v>
      </c>
      <c r="C23" s="82" t="s">
        <v>68</v>
      </c>
      <c r="D23" s="83" t="s">
        <v>46</v>
      </c>
      <c r="E23" s="85"/>
      <c r="F23" s="85">
        <v>4554.8999999999996</v>
      </c>
      <c r="G23" s="85">
        <v>3534.44</v>
      </c>
      <c r="H23" s="74">
        <f t="shared" si="1"/>
        <v>1020.4599999999996</v>
      </c>
      <c r="I23" s="85"/>
      <c r="J23" s="85"/>
      <c r="K23" s="85"/>
      <c r="L23" s="71"/>
      <c r="M23" s="71"/>
      <c r="N23" s="71"/>
      <c r="O23" s="71"/>
      <c r="P23" s="71"/>
      <c r="Q23" s="71"/>
      <c r="R23" s="71"/>
      <c r="S23" s="71"/>
      <c r="T23" s="71"/>
    </row>
    <row r="24" spans="1:20" x14ac:dyDescent="0.2">
      <c r="A24" s="75"/>
      <c r="B24" s="76"/>
      <c r="C24" s="76"/>
      <c r="D24" s="76"/>
      <c r="E24" s="85"/>
      <c r="F24" s="85"/>
      <c r="G24" s="85"/>
      <c r="H24" s="85"/>
      <c r="I24" s="85"/>
      <c r="J24" s="85"/>
      <c r="K24" s="85"/>
      <c r="L24" s="71"/>
      <c r="M24" s="71"/>
      <c r="N24" s="71"/>
      <c r="O24" s="71"/>
      <c r="P24" s="71"/>
      <c r="Q24" s="71"/>
      <c r="R24" s="71"/>
      <c r="S24" s="71"/>
      <c r="T24" s="71"/>
    </row>
    <row r="25" spans="1:20" x14ac:dyDescent="0.2">
      <c r="A25" s="75"/>
      <c r="B25" s="76"/>
      <c r="C25" s="76"/>
      <c r="D25" s="76"/>
      <c r="E25" s="85"/>
      <c r="F25" s="85"/>
      <c r="G25" s="85"/>
      <c r="H25" s="85"/>
      <c r="I25" s="85"/>
      <c r="J25" s="85"/>
      <c r="K25" s="85"/>
      <c r="L25" s="71"/>
      <c r="M25" s="71"/>
      <c r="N25" s="71"/>
      <c r="O25" s="71"/>
      <c r="P25" s="71"/>
      <c r="Q25" s="71"/>
      <c r="R25" s="71"/>
      <c r="S25" s="71"/>
      <c r="T25" s="71"/>
    </row>
    <row r="26" spans="1:20" x14ac:dyDescent="0.2">
      <c r="A26" s="75"/>
      <c r="B26" s="76"/>
      <c r="C26" s="76"/>
      <c r="D26" s="76"/>
      <c r="E26" s="85"/>
      <c r="F26" s="85"/>
      <c r="G26" s="85"/>
      <c r="H26" s="85"/>
      <c r="I26" s="85"/>
      <c r="J26" s="85"/>
      <c r="K26" s="85"/>
      <c r="L26" s="71"/>
      <c r="M26" s="71"/>
      <c r="N26" s="71"/>
      <c r="O26" s="71"/>
      <c r="P26" s="71"/>
      <c r="Q26" s="71"/>
      <c r="R26" s="71"/>
      <c r="S26" s="71"/>
      <c r="T26" s="71"/>
    </row>
    <row r="27" spans="1:20" x14ac:dyDescent="0.2">
      <c r="A27" s="75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1"/>
      <c r="M27" s="71"/>
      <c r="N27" s="71"/>
      <c r="O27" s="71"/>
      <c r="P27" s="71"/>
      <c r="Q27" s="71"/>
      <c r="R27" s="71"/>
      <c r="S27" s="71"/>
      <c r="T27" s="71"/>
    </row>
    <row r="28" spans="1:20" x14ac:dyDescent="0.2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1"/>
      <c r="M28" s="71"/>
      <c r="N28" s="71"/>
      <c r="O28" s="71"/>
      <c r="P28" s="71"/>
      <c r="Q28" s="71"/>
      <c r="R28" s="71"/>
      <c r="S28" s="71"/>
      <c r="T28" s="71"/>
    </row>
    <row r="29" spans="1:20" x14ac:dyDescent="0.2">
      <c r="A29" s="75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1"/>
      <c r="M29" s="71"/>
      <c r="N29" s="71"/>
      <c r="O29" s="71"/>
      <c r="P29" s="71"/>
      <c r="Q29" s="71"/>
      <c r="R29" s="71"/>
      <c r="S29" s="71"/>
      <c r="T29" s="71"/>
    </row>
    <row r="30" spans="1:20" x14ac:dyDescent="0.2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1"/>
      <c r="M30" s="71"/>
      <c r="N30" s="71"/>
      <c r="O30" s="71"/>
      <c r="P30" s="71"/>
      <c r="Q30" s="71"/>
      <c r="R30" s="71"/>
      <c r="S30" s="71"/>
      <c r="T30" s="71"/>
    </row>
    <row r="31" spans="1:20" x14ac:dyDescent="0.2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1"/>
      <c r="M31" s="71"/>
      <c r="N31" s="71"/>
      <c r="O31" s="71"/>
      <c r="P31" s="71"/>
      <c r="Q31" s="71"/>
      <c r="R31" s="71"/>
      <c r="S31" s="71"/>
      <c r="T31" s="71"/>
    </row>
    <row r="32" spans="1:20" x14ac:dyDescent="0.2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x14ac:dyDescent="0.2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</row>
  </sheetData>
  <mergeCells count="10">
    <mergeCell ref="A10:G10"/>
    <mergeCell ref="E8:I8"/>
    <mergeCell ref="B3:K3"/>
    <mergeCell ref="B5:K5"/>
    <mergeCell ref="B6:K6"/>
    <mergeCell ref="C8:C9"/>
    <mergeCell ref="D8:D9"/>
    <mergeCell ref="J8:J9"/>
    <mergeCell ref="K8:K9"/>
    <mergeCell ref="A8:B8"/>
  </mergeCells>
  <pageMargins left="0.7" right="0.7" top="0.75" bottom="0.75" header="0.3" footer="0.3"/>
  <pageSetup paperSize="9" scale="38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Журнал учета выполненных работ</vt:lpstr>
      <vt:lpstr>ВОР-к заполнению</vt:lpstr>
      <vt:lpstr>ВОР-на подпись после согл</vt:lpstr>
      <vt:lpstr>Журнал учета выполненных ра (2)</vt:lpstr>
      <vt:lpstr>ВОР</vt:lpstr>
      <vt:lpstr>'Журнал учета выполненных ра (2)'!Заголовки_для_печати</vt:lpstr>
      <vt:lpstr>'Журнал учета выполненных работ'!Заголовки_для_печати</vt:lpstr>
      <vt:lpstr>'ВОР-на подпись после согл'!Область_печати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2024-04-16T10:43:59Z</dcterms:modified>
</cp:coreProperties>
</file>