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 факт. ч.1\ССР1\"/>
    </mc:Choice>
  </mc:AlternateContent>
  <xr:revisionPtr revIDLastSave="0" documentId="13_ncr:1_{2B94D31C-774D-4594-9FF3-B14466A607C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СР1 без 1,0514" sheetId="1" r:id="rId1"/>
    <sheet name="ССР1 с 1,0514" sheetId="3" r:id="rId2"/>
    <sheet name="реестры кс-2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'реестры кс-2'!$A$2:$M$16</definedName>
    <definedName name="Excel_BuiltIn__FilterDatabase_4" localSheetId="2">#REF!</definedName>
    <definedName name="Excel_BuiltIn__FilterDatabase_4">#REF!</definedName>
    <definedName name="Excel_BuiltIn_Print_Area" localSheetId="2">#REF!</definedName>
    <definedName name="Excel_BuiltIn_Print_Area">#REF!</definedName>
    <definedName name="Excel_BuiltIn_Print_Area_1" localSheetId="2">#REF!</definedName>
    <definedName name="Excel_BuiltIn_Print_Area_1">#REF!</definedName>
    <definedName name="Excel_BuiltIn_Print_Area_13" localSheetId="2">#REF!</definedName>
    <definedName name="Excel_BuiltIn_Print_Area_13">#REF!</definedName>
    <definedName name="Excel_BuiltIn_Print_Area_2" localSheetId="2">#REF!</definedName>
    <definedName name="Excel_BuiltIn_Print_Area_2">#REF!</definedName>
    <definedName name="Excel_BuiltIn_Print_Area_3" localSheetId="2">#REF!</definedName>
    <definedName name="Excel_BuiltIn_Print_Area_3">#REF!</definedName>
    <definedName name="Excel_BuiltIn_Print_Area_4" localSheetId="2">#REF!</definedName>
    <definedName name="Excel_BuiltIn_Print_Area_4">#REF!</definedName>
    <definedName name="Excel_BuiltIn_Print_Area_5" localSheetId="2">#REF!</definedName>
    <definedName name="Excel_BuiltIn_Print_Area_5">#REF!</definedName>
    <definedName name="Excel_BuiltIn_Print_Area_6" localSheetId="2">#REF!</definedName>
    <definedName name="Excel_BuiltIn_Print_Area_6">#REF!</definedName>
    <definedName name="Excel_BuiltIn_Print_Area_7" localSheetId="2">#REF!</definedName>
    <definedName name="Excel_BuiltIn_Print_Area_7">#REF!</definedName>
    <definedName name="Excel_BuiltIn_Print_Area_8" localSheetId="2">#REF!</definedName>
    <definedName name="Excel_BuiltIn_Print_Area_8">#REF!</definedName>
    <definedName name="Excel_BuiltIn_Print_Titles" localSheetId="2">#REF!</definedName>
    <definedName name="Excel_BuiltIn_Print_Titles">#REF!</definedName>
    <definedName name="Fuck" localSheetId="2">#REF!</definedName>
    <definedName name="Fuck">#REF!</definedName>
    <definedName name="k">'[1]Текущие показатели'!$A$2</definedName>
    <definedName name="VES" localSheetId="2">#REF!</definedName>
    <definedName name="VES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2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>#REF!</definedName>
    <definedName name="доставка_андромеда" localSheetId="2">#REF!</definedName>
    <definedName name="доставка_андромеда">#REF!</definedName>
    <definedName name="доставка_ВИМкабель" localSheetId="2">#REF!</definedName>
    <definedName name="доставка_ВИМкабель">#REF!</definedName>
    <definedName name="Доставка_Дилявер" localSheetId="2">#REF!</definedName>
    <definedName name="Доставка_Дилявер">#REF!</definedName>
    <definedName name="доставка_кавказ" localSheetId="2">#REF!</definedName>
    <definedName name="доставка_кавказ">#REF!</definedName>
    <definedName name="_xlnm.Print_Titles" localSheetId="0">'ССР1 без 1,0514'!$24:$24</definedName>
    <definedName name="_xlnm.Print_Titles" localSheetId="1">'ССР1 с 1,0514'!$24:$24</definedName>
    <definedName name="заказчики">[3]база!$A$1:$A$65536</definedName>
    <definedName name="Заключение">[6]Списки!$I$2:$I$4</definedName>
    <definedName name="к1" localSheetId="2">#REF!</definedName>
    <definedName name="к1">#REF!</definedName>
    <definedName name="к2" localSheetId="2">#REF!</definedName>
    <definedName name="к2">#REF!</definedName>
    <definedName name="к3" localSheetId="2">#REF!</definedName>
    <definedName name="к3">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2">#REF!</definedName>
    <definedName name="Конец">#REF!</definedName>
    <definedName name="конкр150" localSheetId="2">'[2]исх дан'!#REF!</definedName>
    <definedName name="конкр150">'[2]исх дан'!#REF!</definedName>
    <definedName name="конкр230" localSheetId="2">'[2]исх дан'!#REF!</definedName>
    <definedName name="конкр230">'[2]исх дан'!#REF!</definedName>
    <definedName name="конкр240" localSheetId="2">'[2]исх дан'!#REF!</definedName>
    <definedName name="конкр240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2">#REF!</definedName>
    <definedName name="_xlnm.Criteria">#REF!</definedName>
    <definedName name="КУРС" localSheetId="2">'[2]исх дан'!#REF!</definedName>
    <definedName name="КУРС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2">#REF!</definedName>
    <definedName name="левон_опт">#REF!</definedName>
    <definedName name="левон_розн" localSheetId="2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>#REF!,#REF!,#REF!,#REF!,#REF!,#REF!</definedName>
    <definedName name="лист3_txt" localSheetId="2">#REF!,#REF!,#REF!,#REF!</definedName>
    <definedName name="лист3_txt">#REF!,#REF!,#REF!,#REF!</definedName>
    <definedName name="лист4" localSheetId="2">#REF!,#REF!,#REF!,#REF!,#REF!,#REF!</definedName>
    <definedName name="лист4">#REF!,#REF!,#REF!,#REF!,#REF!,#REF!</definedName>
    <definedName name="лист4_txt" localSheetId="2">#REF!,#REF!,#REF!,#REF!</definedName>
    <definedName name="лист4_txt">#REF!,#REF!,#REF!,#REF!</definedName>
    <definedName name="лист8" localSheetId="2">#REF!,#REF!</definedName>
    <definedName name="лист8">#REF!,#REF!</definedName>
    <definedName name="ЛУКИ" localSheetId="2">#REF!</definedName>
    <definedName name="ЛУКИ">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2">#REF!</definedName>
    <definedName name="нац_након">#REF!</definedName>
    <definedName name="НАЦ_НЕГОРЮЧ" localSheetId="2">#REF!</definedName>
    <definedName name="НАЦ_НЕГОРЮЧ">#REF!</definedName>
    <definedName name="НАЦ_ОПТ" localSheetId="2">'[2]исх дан'!#REF!</definedName>
    <definedName name="НАЦ_ОПТ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2">#REF!</definedName>
    <definedName name="НАЦ_ТУРЦ_ОПТ">#REF!</definedName>
    <definedName name="НАЦ_ТУРЦ_РОЗН" localSheetId="2">#REF!</definedName>
    <definedName name="НАЦ_ТУРЦ_РОЗН">#REF!</definedName>
    <definedName name="НАЦЕНКА" localSheetId="2">'[2]исх дан'!#REF!</definedName>
    <definedName name="НАЦЕНКА">'[2]исх дан'!#REF!</definedName>
    <definedName name="НАЦЕНКА_150" localSheetId="2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'реестры кс-2'!$A$1:$J$33</definedName>
    <definedName name="_xlnm.Print_Area" localSheetId="0">'ССР1 без 1,0514'!$A$1:$H$78</definedName>
    <definedName name="_xlnm.Print_Area" localSheetId="1">'ССР1 с 1,0514'!$A$1:$H$80</definedName>
    <definedName name="ООС" localSheetId="2">#REF!,#REF!</definedName>
    <definedName name="ООС">#REF!,#REF!</definedName>
    <definedName name="от_БИРЖЕВОГО" localSheetId="2">'[2]исх дан'!#REF!</definedName>
    <definedName name="от_БИРЖЕВОГО">'[2]исх дан'!#REF!</definedName>
    <definedName name="ПВ" localSheetId="2">'[2]исх дан'!#REF!</definedName>
    <definedName name="ПВ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2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>#REF!,#REF!</definedName>
    <definedName name="текст11" localSheetId="2">#REF!,#REF!</definedName>
    <definedName name="текст11">#REF!,#REF!</definedName>
    <definedName name="текст12" localSheetId="2">#REF!,#REF!</definedName>
    <definedName name="текст12">#REF!,#REF!</definedName>
    <definedName name="текст2" localSheetId="2">[5]Кабель!$A$137:$A$419,#REF!</definedName>
    <definedName name="текст2">[5]Кабель!$A$137:$A$419,#REF!</definedName>
    <definedName name="текст3" localSheetId="2">#REF!,#REF!</definedName>
    <definedName name="текст3">#REF!,#REF!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>#REF!,#REF!</definedName>
    <definedName name="текст8" localSheetId="2">#REF!,#REF!</definedName>
    <definedName name="текст8">#REF!,#REF!</definedName>
    <definedName name="текст9" localSheetId="2">#REF!,#REF!</definedName>
    <definedName name="текст9">#REF!,#REF!</definedName>
    <definedName name="Титул00" localSheetId="2">#REF!</definedName>
    <definedName name="Титул00">#REF!</definedName>
    <definedName name="Титул01" localSheetId="2">#REF!,#REF!</definedName>
    <definedName name="Титул01">#REF!,#REF!</definedName>
    <definedName name="Титул02" localSheetId="2">#REF!,#REF!</definedName>
    <definedName name="Титул02">#REF!,#REF!</definedName>
    <definedName name="Титул03" localSheetId="2">#REF!,#REF!</definedName>
    <definedName name="Титул03">#REF!,#REF!</definedName>
    <definedName name="Титул04" localSheetId="2">#REF!,#REF!</definedName>
    <definedName name="Титул04">#REF!,#REF!</definedName>
    <definedName name="Титул05" localSheetId="2">#REF!,#REF!</definedName>
    <definedName name="Титул05">#REF!,#REF!</definedName>
    <definedName name="Титул06" localSheetId="2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3" l="1"/>
  <c r="E63" i="3"/>
  <c r="E64" i="3"/>
  <c r="E65" i="3" s="1"/>
  <c r="E66" i="3" s="1"/>
  <c r="H63" i="3"/>
  <c r="U26" i="1"/>
  <c r="V26" i="1" s="1"/>
  <c r="U53" i="1"/>
  <c r="V53" i="1" s="1"/>
  <c r="E61" i="3"/>
  <c r="H61" i="3"/>
  <c r="D61" i="3"/>
  <c r="G21" i="2"/>
  <c r="J21" i="2" s="1"/>
  <c r="G20" i="2"/>
  <c r="J20" i="2" s="1"/>
  <c r="H18" i="2"/>
  <c r="H23" i="2" s="1"/>
  <c r="G18" i="2"/>
  <c r="F18" i="2"/>
  <c r="F23" i="2" s="1"/>
  <c r="E18" i="2"/>
  <c r="E23" i="2" s="1"/>
  <c r="D18" i="2"/>
  <c r="D23" i="2" s="1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G23" i="2" l="1"/>
  <c r="J18" i="2"/>
  <c r="J23" i="2" s="1"/>
  <c r="U70" i="3" s="1"/>
  <c r="U50" i="1"/>
  <c r="V50" i="1" s="1"/>
  <c r="E68" i="3"/>
  <c r="E69" i="3" s="1"/>
  <c r="E70" i="3" s="1"/>
  <c r="D64" i="3"/>
  <c r="D65" i="3" s="1"/>
  <c r="D66" i="3" s="1"/>
  <c r="D68" i="3" s="1"/>
  <c r="D69" i="3" s="1"/>
  <c r="D70" i="3" s="1"/>
  <c r="H64" i="3" l="1"/>
  <c r="H65" i="3" s="1"/>
  <c r="H66" i="3" s="1"/>
  <c r="H68" i="3" s="1"/>
  <c r="H69" i="3" s="1"/>
  <c r="H70" i="3" s="1"/>
  <c r="U71" i="3" s="1"/>
</calcChain>
</file>

<file path=xl/sharedStrings.xml><?xml version="1.0" encoding="utf-8"?>
<sst xmlns="http://schemas.openxmlformats.org/spreadsheetml/2006/main" count="300" uniqueCount="110">
  <si>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</si>
  <si>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</si>
  <si>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</si>
  <si>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</si>
  <si>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</si>
  <si>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</si>
  <si>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351 750,76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</si>
  <si>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</si>
  <si>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</si>
  <si>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</si>
  <si>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</si>
  <si>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</si>
  <si>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</si>
  <si>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</si>
  <si>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</si>
  <si>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</si>
  <si>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</si>
  <si>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</si>
  <si>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</si>
  <si>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</si>
  <si>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</si>
  <si>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</si>
  <si>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</si>
  <si>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</si>
  <si>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</si>
  <si>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</si>
  <si>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</si>
  <si>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</si>
  <si>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</si>
  <si>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</si>
  <si>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</si>
  <si>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</si>
  <si>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</si>
  <si>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</si>
  <si>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</si>
  <si>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</si>
  <si>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</si>
  <si>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</si>
  <si>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</si>
  <si>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</si>
  <si>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</si>
  <si>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</si>
  <si>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</si>
  <si>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</si>
  <si>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</si>
  <si>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</si>
  <si>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</si>
  <si>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</si>
  <si>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</si>
  <si>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</si>
  <si>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</si>
  <si>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</si>
  <si>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</si>
  <si>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</si>
  <si>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</si>
  <si>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</si>
  <si>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</si>
  <si>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</si>
  <si>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</si>
  <si>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</si>
  <si>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</si>
  <si>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</si>
  <si>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</si>
  <si>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</si>
  <si>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</si>
  <si>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</si>
  <si>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</si>
  <si>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</si>
  <si>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</si>
  <si>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Демонтаж жб конструкций мазутопровода АО "МВМ"</t>
  </si>
  <si>
    <t>Перекладка теплотрассы в районе здания УГТ</t>
  </si>
  <si>
    <t>Итого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</si>
  <si>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</si>
  <si>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</si>
  <si>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</si>
  <si>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</si>
  <si>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</si>
  <si>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</si>
  <si>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</si>
  <si>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</si>
  <si>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</si>
  <si>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</si>
  <si>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</si>
  <si>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</si>
  <si>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</si>
  <si>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</si>
  <si>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</si>
  <si>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</si>
  <si>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</si>
  <si>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</si>
  <si>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</si>
  <si>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</si>
  <si>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</si>
  <si>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</si>
  <si>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</si>
  <si>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</si>
  <si>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 xml:space="preserve">02-03-01 </t>
  </si>
  <si>
    <t xml:space="preserve"> 01-01-03</t>
  </si>
  <si>
    <t>Демонтаж сетей и систем  инженерного обеспечения.</t>
  </si>
  <si>
    <t>Теплоснабжение. Переустройство трубопровода.ТС1</t>
  </si>
  <si>
    <t>ИТОГО</t>
  </si>
  <si>
    <t>1</t>
  </si>
  <si>
    <t>2</t>
  </si>
  <si>
    <t>Договорной коэффициент-1,0514 (пп. 1 -16)</t>
  </si>
  <si>
    <t>Итого с учетом "Дополнительные работы и затраты" с 1,0514 (пп. 1-16)</t>
  </si>
  <si>
    <t>корр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</si>
  <si>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</si>
  <si>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</si>
  <si>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</si>
  <si>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Сводный сметный расчет сметной стоимостью 369 502,84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</si>
</sst>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0\ _₽_-;\-* #,##0.00\ _₽_-;_-* &quot;-&quot;??\ _₽_-;_-@_-"/>
  </numFmts>
  <fonts count="2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3" fillId="0" borderId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1" fillId="0" borderId="0"/>
  </cellStyleXfs>
  <cellXfs count="141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4" fontId="2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" fontId="9" fillId="0" borderId="9" xfId="0" applyNumberFormat="1" applyFont="1" applyFill="1" applyBorder="1" applyAlignment="1" applyProtection="1">
      <alignment horizontal="center" vertical="top" wrapText="1"/>
    </xf>
    <xf numFmtId="1" fontId="9" fillId="0" borderId="9" xfId="0" applyNumberFormat="1" applyFont="1" applyFill="1" applyBorder="1" applyAlignment="1" applyProtection="1">
      <alignment horizontal="left" vertical="top" wrapText="1"/>
    </xf>
    <xf numFmtId="0" fontId="9" fillId="0" borderId="9" xfId="0" applyNumberFormat="1" applyFont="1" applyFill="1" applyBorder="1" applyAlignment="1" applyProtection="1">
      <alignment horizontal="left" vertical="top" wrapText="1"/>
    </xf>
    <xf numFmtId="4" fontId="9" fillId="0" borderId="9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0" fontId="14" fillId="0" borderId="0" xfId="1" applyFont="1" applyAlignment="1">
      <alignment horizontal="center"/>
    </xf>
    <xf numFmtId="0" fontId="14" fillId="0" borderId="0" xfId="1" applyFont="1"/>
    <xf numFmtId="0" fontId="15" fillId="0" borderId="0" xfId="2"/>
    <xf numFmtId="0" fontId="14" fillId="0" borderId="9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/>
    </xf>
    <xf numFmtId="0" fontId="16" fillId="0" borderId="9" xfId="3" applyFont="1" applyBorder="1" applyAlignment="1">
      <alignment horizontal="left" vertical="center" wrapText="1"/>
    </xf>
    <xf numFmtId="43" fontId="17" fillId="2" borderId="9" xfId="4" applyFont="1" applyFill="1" applyBorder="1" applyAlignment="1">
      <alignment horizontal="center" vertical="center"/>
    </xf>
    <xf numFmtId="43" fontId="16" fillId="0" borderId="9" xfId="4" applyFont="1" applyFill="1" applyBorder="1" applyAlignment="1">
      <alignment horizontal="center" vertical="center"/>
    </xf>
    <xf numFmtId="164" fontId="16" fillId="0" borderId="9" xfId="3" applyNumberFormat="1" applyFont="1" applyBorder="1" applyAlignment="1">
      <alignment horizontal="center" vertical="center"/>
    </xf>
    <xf numFmtId="4" fontId="18" fillId="0" borderId="9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 wrapText="1"/>
    </xf>
    <xf numFmtId="43" fontId="17" fillId="2" borderId="9" xfId="5" applyFont="1" applyFill="1" applyBorder="1" applyAlignment="1">
      <alignment horizontal="center" vertical="center"/>
    </xf>
    <xf numFmtId="43" fontId="16" fillId="0" borderId="9" xfId="5" applyFont="1" applyFill="1" applyBorder="1" applyAlignment="1">
      <alignment horizontal="center" vertical="center"/>
    </xf>
    <xf numFmtId="0" fontId="15" fillId="0" borderId="0" xfId="6"/>
    <xf numFmtId="4" fontId="15" fillId="0" borderId="0" xfId="6" applyNumberFormat="1"/>
    <xf numFmtId="165" fontId="15" fillId="0" borderId="0" xfId="6" applyNumberFormat="1"/>
    <xf numFmtId="0" fontId="14" fillId="0" borderId="9" xfId="3" applyFont="1" applyBorder="1"/>
    <xf numFmtId="0" fontId="19" fillId="0" borderId="9" xfId="3" applyFont="1" applyBorder="1" applyAlignment="1">
      <alignment horizontal="center" vertical="center"/>
    </xf>
    <xf numFmtId="4" fontId="19" fillId="0" borderId="9" xfId="3" applyNumberFormat="1" applyFont="1" applyBorder="1" applyAlignment="1">
      <alignment horizontal="center" vertical="center"/>
    </xf>
    <xf numFmtId="4" fontId="15" fillId="0" borderId="0" xfId="2" applyNumberForma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1" fontId="9" fillId="0" borderId="9" xfId="0" applyNumberFormat="1" applyFont="1" applyBorder="1" applyAlignment="1">
      <alignment horizontal="center" vertical="top" wrapText="1"/>
    </xf>
    <xf numFmtId="1" fontId="9" fillId="0" borderId="9" xfId="0" applyNumberFormat="1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" fontId="9" fillId="0" borderId="9" xfId="0" applyNumberFormat="1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4" fontId="0" fillId="0" borderId="0" xfId="0" applyNumberFormat="1"/>
    <xf numFmtId="4" fontId="2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21" fillId="0" borderId="0" xfId="0" applyFont="1"/>
    <xf numFmtId="0" fontId="22" fillId="0" borderId="0" xfId="7" applyFont="1" applyAlignment="1">
      <alignment wrapText="1"/>
    </xf>
    <xf numFmtId="0" fontId="21" fillId="0" borderId="0" xfId="7"/>
    <xf numFmtId="0" fontId="23" fillId="0" borderId="0" xfId="7" applyFont="1" applyAlignment="1">
      <alignment vertical="top"/>
    </xf>
    <xf numFmtId="0" fontId="22" fillId="0" borderId="0" xfId="7" applyFont="1"/>
    <xf numFmtId="0" fontId="23" fillId="0" borderId="0" xfId="7" applyFont="1" applyAlignment="1">
      <alignment horizontal="center"/>
    </xf>
    <xf numFmtId="0" fontId="23" fillId="0" borderId="0" xfId="7" applyFont="1"/>
    <xf numFmtId="0" fontId="20" fillId="0" borderId="0" xfId="7" applyFont="1" applyAlignment="1">
      <alignment horizontal="left"/>
    </xf>
    <xf numFmtId="0" fontId="24" fillId="0" borderId="0" xfId="7" applyFont="1" applyAlignment="1">
      <alignment horizontal="center"/>
    </xf>
    <xf numFmtId="0" fontId="20" fillId="0" borderId="0" xfId="0" applyFont="1"/>
    <xf numFmtId="165" fontId="14" fillId="0" borderId="0" xfId="1" applyNumberFormat="1" applyFont="1" applyAlignment="1">
      <alignment horizontal="center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22" fillId="0" borderId="0" xfId="7" applyFont="1" applyAlignment="1">
      <alignment horizontal="center" wrapText="1"/>
    </xf>
    <xf numFmtId="0" fontId="23" fillId="0" borderId="2" xfId="7" applyFont="1" applyBorder="1" applyAlignment="1">
      <alignment horizontal="center" vertical="top"/>
    </xf>
    <xf numFmtId="0" fontId="22" fillId="2" borderId="0" xfId="7" applyFont="1" applyFill="1" applyAlignment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0" xfId="7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20" fillId="0" borderId="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8">
    <cellStyle name="Обычный" xfId="0" builtinId="0"/>
    <cellStyle name="Обычный 2" xfId="7" xr:uid="{AF3A15D8-D5A5-49A0-8022-C2BFFAF82803}"/>
    <cellStyle name="Обычный 2 4" xfId="6" xr:uid="{8F993E51-9138-44F9-B160-50112BD0440D}"/>
    <cellStyle name="Обычный 3" xfId="2" xr:uid="{AB2178F8-C043-45AE-8475-2325B990FF49}"/>
    <cellStyle name="Обычный 3 2" xfId="1" xr:uid="{10510196-A42B-48E9-B5E5-150FD1C6FA5C}"/>
    <cellStyle name="Обычный 3 3 2" xfId="3" xr:uid="{E83C0052-CEA7-4460-8919-177B10CC15BB}"/>
    <cellStyle name="Финансовый 2 2 2" xfId="5" xr:uid="{792CDAE7-5029-44BA-B203-C30E86112A76}"/>
    <cellStyle name="Финансовый 3" xfId="4" xr:uid="{9D3B4C33-5E7C-4940-B2F2-B177A0EE64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8"/>
  <sheetViews>
    <sheetView workbookViewId="0">
      <selection activeCell="B8" sqref="B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4" width="52.85546875" style="2" hidden="1" customWidth="1"/>
    <col min="15" max="16" width="81.140625" style="2" hidden="1" customWidth="1"/>
    <col min="17" max="17" width="79.85546875" style="2" hidden="1" customWidth="1"/>
    <col min="18" max="18" width="81.140625" style="2" hidden="1" customWidth="1"/>
    <col min="19" max="19" width="53" style="2" hidden="1" customWidth="1"/>
    <col min="20" max="20" width="81.140625" style="2" hidden="1" customWidth="1"/>
    <col min="21" max="21" width="15.5703125" style="1" bestFit="1" customWidth="1"/>
    <col min="22" max="16384" width="9.140625" style="1"/>
  </cols>
  <sheetData>
    <row r="1" spans="1:9" customFormat="1" ht="15" x14ac:dyDescent="0.25">
      <c r="H1" s="3" t="s">
        <v>0</v>
      </c>
    </row>
    <row r="2" spans="1:9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9" customFormat="1" ht="15" x14ac:dyDescent="0.25">
      <c r="A3" s="4"/>
      <c r="B3" s="4"/>
      <c r="C3" s="4"/>
      <c r="D3" s="4"/>
      <c r="E3" s="4"/>
      <c r="F3" s="4"/>
      <c r="G3" s="4"/>
      <c r="H3" s="3"/>
    </row>
    <row r="4" spans="1:9" customFormat="1" ht="15" x14ac:dyDescent="0.25">
      <c r="A4" s="4"/>
      <c r="B4" s="4" t="s">
        <v>2</v>
      </c>
      <c r="C4" s="116" t="s">
        <v>3</v>
      </c>
      <c r="D4" s="116"/>
      <c r="E4" s="116"/>
      <c r="F4" s="116"/>
      <c r="G4" s="116"/>
      <c r="H4" s="4"/>
      <c r="I4" s="5" t="s">
        <v>3</v>
      </c>
    </row>
    <row r="5" spans="1:9" customFormat="1" ht="10.5" customHeight="1" x14ac:dyDescent="0.25">
      <c r="A5" s="4"/>
      <c r="B5" s="4"/>
      <c r="C5" s="117" t="s">
        <v>4</v>
      </c>
      <c r="D5" s="117"/>
      <c r="E5" s="117"/>
      <c r="F5" s="117"/>
      <c r="G5" s="117"/>
      <c r="H5" s="4"/>
    </row>
    <row r="6" spans="1:9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9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9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9" customFormat="1" ht="17.25" customHeight="1" x14ac:dyDescent="0.25">
      <c r="A9" s="4"/>
      <c r="B9" s="4"/>
      <c r="C9" s="118"/>
      <c r="D9" s="118"/>
      <c r="E9" s="118"/>
      <c r="F9" s="118"/>
      <c r="G9" s="118"/>
      <c r="H9" s="4"/>
    </row>
    <row r="10" spans="1:9" customFormat="1" ht="11.25" customHeight="1" x14ac:dyDescent="0.25">
      <c r="A10" s="8"/>
      <c r="B10" s="8"/>
      <c r="C10" s="117" t="s">
        <v>7</v>
      </c>
      <c r="D10" s="117"/>
      <c r="E10" s="117"/>
      <c r="F10" s="117"/>
      <c r="G10" s="117"/>
      <c r="H10" s="8"/>
    </row>
    <row r="11" spans="1:9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9" s="87" customFormat="1" ht="18" x14ac:dyDescent="0.25">
      <c r="A12" s="93"/>
      <c r="B12" s="119" t="s">
        <v>108</v>
      </c>
      <c r="C12" s="119"/>
      <c r="D12" s="119"/>
      <c r="E12" s="119"/>
      <c r="F12" s="119"/>
      <c r="G12" s="119"/>
      <c r="H12" s="93"/>
    </row>
    <row r="13" spans="1:9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9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9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9" s="87" customFormat="1" ht="23.25" customHeight="1" x14ac:dyDescent="0.25">
      <c r="A16" s="86"/>
      <c r="B16" s="107" t="s">
        <v>106</v>
      </c>
      <c r="C16" s="107"/>
      <c r="D16" s="107"/>
      <c r="E16" s="107"/>
      <c r="F16" s="107"/>
      <c r="G16" s="107"/>
      <c r="H16" s="86"/>
    </row>
    <row r="17" spans="1:22" s="87" customFormat="1" ht="13.5" customHeight="1" x14ac:dyDescent="0.25">
      <c r="A17" s="88"/>
      <c r="B17" s="108" t="s">
        <v>9</v>
      </c>
      <c r="C17" s="108"/>
      <c r="D17" s="108"/>
      <c r="E17" s="108"/>
      <c r="F17" s="108"/>
      <c r="G17" s="108"/>
      <c r="H17" s="88"/>
    </row>
    <row r="18" spans="1:22" s="87" customFormat="1" ht="9.75" customHeight="1" x14ac:dyDescent="0.25">
      <c r="A18" s="89"/>
      <c r="B18" s="89"/>
      <c r="C18" s="89"/>
      <c r="D18" s="90"/>
      <c r="E18" s="90"/>
      <c r="F18" s="90"/>
      <c r="G18" s="91"/>
      <c r="H18" s="91"/>
    </row>
    <row r="19" spans="1:22" s="87" customFormat="1" ht="15" x14ac:dyDescent="0.25">
      <c r="A19" s="92"/>
      <c r="B19" s="109" t="s">
        <v>107</v>
      </c>
      <c r="C19" s="109"/>
      <c r="D19" s="109"/>
      <c r="E19" s="109"/>
      <c r="F19" s="109"/>
      <c r="G19" s="109"/>
      <c r="H19" s="109"/>
    </row>
    <row r="20" spans="1:22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22" customFormat="1" ht="16.5" customHeight="1" x14ac:dyDescent="0.25">
      <c r="A21" s="110" t="s">
        <v>10</v>
      </c>
      <c r="B21" s="110" t="s">
        <v>11</v>
      </c>
      <c r="C21" s="110" t="s">
        <v>12</v>
      </c>
      <c r="D21" s="113" t="s">
        <v>13</v>
      </c>
      <c r="E21" s="114"/>
      <c r="F21" s="114"/>
      <c r="G21" s="114"/>
      <c r="H21" s="115"/>
    </row>
    <row r="22" spans="1:22" customFormat="1" ht="52.5" customHeight="1" x14ac:dyDescent="0.25">
      <c r="A22" s="111"/>
      <c r="B22" s="111"/>
      <c r="C22" s="111"/>
      <c r="D22" s="110" t="s">
        <v>14</v>
      </c>
      <c r="E22" s="110" t="s">
        <v>15</v>
      </c>
      <c r="F22" s="110" t="s">
        <v>16</v>
      </c>
      <c r="G22" s="110" t="s">
        <v>17</v>
      </c>
      <c r="H22" s="110" t="s">
        <v>18</v>
      </c>
    </row>
    <row r="23" spans="1:22" customFormat="1" ht="3.75" customHeight="1" x14ac:dyDescent="0.25">
      <c r="A23" s="112"/>
      <c r="B23" s="112"/>
      <c r="C23" s="112"/>
      <c r="D23" s="112"/>
      <c r="E23" s="112"/>
      <c r="F23" s="112"/>
      <c r="G23" s="112"/>
      <c r="H23" s="112"/>
    </row>
    <row r="24" spans="1:22" customFormat="1" ht="15" x14ac:dyDescent="0.25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  <c r="H24" s="9">
        <v>8</v>
      </c>
    </row>
    <row r="25" spans="1:22" customFormat="1" ht="15" x14ac:dyDescent="0.25">
      <c r="A25" s="104" t="s">
        <v>19</v>
      </c>
      <c r="B25" s="105"/>
      <c r="C25" s="105"/>
      <c r="D25" s="105"/>
      <c r="E25" s="105"/>
      <c r="F25" s="105"/>
      <c r="G25" s="105"/>
      <c r="H25" s="106"/>
      <c r="L25" s="10" t="s">
        <v>19</v>
      </c>
    </row>
    <row r="26" spans="1:22" customFormat="1" ht="33.75" x14ac:dyDescent="0.25">
      <c r="A26" s="11">
        <v>1</v>
      </c>
      <c r="B26" s="12" t="s">
        <v>20</v>
      </c>
      <c r="C26" s="12" t="s">
        <v>21</v>
      </c>
      <c r="D26" s="13">
        <v>47118.69</v>
      </c>
      <c r="E26" s="13"/>
      <c r="F26" s="13"/>
      <c r="G26" s="13"/>
      <c r="H26" s="13">
        <v>47118.69</v>
      </c>
      <c r="L26" s="10"/>
      <c r="U26" s="84">
        <f>'реестры кс-2'!D3/1000</f>
        <v>47118.689250000003</v>
      </c>
      <c r="V26" s="84">
        <f>H26-U26</f>
        <v>7.4999999924330041E-4</v>
      </c>
    </row>
    <row r="27" spans="1:22" customFormat="1" ht="22.5" x14ac:dyDescent="0.25">
      <c r="A27" s="11">
        <v>2</v>
      </c>
      <c r="B27" s="12" t="s">
        <v>22</v>
      </c>
      <c r="C27" s="12" t="s">
        <v>23</v>
      </c>
      <c r="D27" s="13">
        <v>39281.46</v>
      </c>
      <c r="E27" s="13"/>
      <c r="F27" s="13"/>
      <c r="G27" s="13"/>
      <c r="H27" s="13">
        <v>39281.46</v>
      </c>
      <c r="L27" s="10"/>
    </row>
    <row r="28" spans="1:22" customFormat="1" ht="22.5" x14ac:dyDescent="0.25">
      <c r="A28" s="11">
        <v>3</v>
      </c>
      <c r="B28" s="12" t="s">
        <v>24</v>
      </c>
      <c r="C28" s="12" t="s">
        <v>25</v>
      </c>
      <c r="D28" s="13">
        <v>1173.58</v>
      </c>
      <c r="E28" s="13">
        <v>4.3899999999999997</v>
      </c>
      <c r="F28" s="13"/>
      <c r="G28" s="13"/>
      <c r="H28" s="13">
        <v>1177.97</v>
      </c>
      <c r="L28" s="10"/>
    </row>
    <row r="29" spans="1:22" customFormat="1" ht="23.25" x14ac:dyDescent="0.25">
      <c r="A29" s="14"/>
      <c r="B29" s="100" t="s">
        <v>26</v>
      </c>
      <c r="C29" s="101"/>
      <c r="D29" s="15">
        <v>87573.73</v>
      </c>
      <c r="E29" s="15">
        <v>4.3899999999999997</v>
      </c>
      <c r="F29" s="16"/>
      <c r="G29" s="16"/>
      <c r="H29" s="16">
        <v>87578.12</v>
      </c>
      <c r="L29" s="10"/>
      <c r="M29" s="17" t="s">
        <v>26</v>
      </c>
    </row>
    <row r="30" spans="1:22" customFormat="1" ht="15" x14ac:dyDescent="0.25">
      <c r="A30" s="104" t="s">
        <v>27</v>
      </c>
      <c r="B30" s="105"/>
      <c r="C30" s="105"/>
      <c r="D30" s="105"/>
      <c r="E30" s="105"/>
      <c r="F30" s="105"/>
      <c r="G30" s="105"/>
      <c r="H30" s="106"/>
      <c r="L30" s="10" t="s">
        <v>27</v>
      </c>
      <c r="M30" s="17"/>
    </row>
    <row r="31" spans="1:22" customFormat="1" ht="15" x14ac:dyDescent="0.25">
      <c r="A31" s="11">
        <v>4</v>
      </c>
      <c r="B31" s="12" t="s">
        <v>28</v>
      </c>
      <c r="C31" s="12" t="s">
        <v>29</v>
      </c>
      <c r="D31" s="13">
        <v>142510.72</v>
      </c>
      <c r="E31" s="13"/>
      <c r="F31" s="13"/>
      <c r="G31" s="13"/>
      <c r="H31" s="13">
        <v>142510.72</v>
      </c>
      <c r="L31" s="10"/>
      <c r="M31" s="17"/>
    </row>
    <row r="32" spans="1:22" customFormat="1" ht="22.5" x14ac:dyDescent="0.25">
      <c r="A32" s="11">
        <v>5</v>
      </c>
      <c r="B32" s="12" t="s">
        <v>30</v>
      </c>
      <c r="C32" s="12" t="s">
        <v>31</v>
      </c>
      <c r="D32" s="13">
        <v>3752.23</v>
      </c>
      <c r="E32" s="13"/>
      <c r="F32" s="13"/>
      <c r="G32" s="13"/>
      <c r="H32" s="13">
        <v>3752.23</v>
      </c>
      <c r="L32" s="10"/>
      <c r="M32" s="17"/>
    </row>
    <row r="33" spans="1:14" customFormat="1" ht="22.5" x14ac:dyDescent="0.25">
      <c r="A33" s="11">
        <v>6</v>
      </c>
      <c r="B33" s="12" t="s">
        <v>32</v>
      </c>
      <c r="C33" s="12" t="s">
        <v>33</v>
      </c>
      <c r="D33" s="13">
        <v>7708.02</v>
      </c>
      <c r="E33" s="13"/>
      <c r="F33" s="13"/>
      <c r="G33" s="13"/>
      <c r="H33" s="13">
        <v>7708.02</v>
      </c>
      <c r="L33" s="10"/>
      <c r="M33" s="17"/>
    </row>
    <row r="34" spans="1:14" customFormat="1" ht="22.5" x14ac:dyDescent="0.25">
      <c r="A34" s="11">
        <v>7</v>
      </c>
      <c r="B34" s="12" t="s">
        <v>34</v>
      </c>
      <c r="C34" s="12" t="s">
        <v>35</v>
      </c>
      <c r="D34" s="13">
        <v>1164.1400000000001</v>
      </c>
      <c r="E34" s="13"/>
      <c r="F34" s="13"/>
      <c r="G34" s="13"/>
      <c r="H34" s="13">
        <v>1164.1400000000001</v>
      </c>
      <c r="L34" s="10"/>
      <c r="M34" s="17"/>
    </row>
    <row r="35" spans="1:14" customFormat="1" ht="23.25" x14ac:dyDescent="0.25">
      <c r="A35" s="14"/>
      <c r="B35" s="100" t="s">
        <v>36</v>
      </c>
      <c r="C35" s="101"/>
      <c r="D35" s="15">
        <v>155135.10999999999</v>
      </c>
      <c r="E35" s="15"/>
      <c r="F35" s="16"/>
      <c r="G35" s="16"/>
      <c r="H35" s="16">
        <v>155135.10999999999</v>
      </c>
      <c r="L35" s="10"/>
      <c r="M35" s="17" t="s">
        <v>36</v>
      </c>
    </row>
    <row r="36" spans="1:14" customFormat="1" ht="15" x14ac:dyDescent="0.25">
      <c r="A36" s="104" t="s">
        <v>37</v>
      </c>
      <c r="B36" s="105"/>
      <c r="C36" s="105"/>
      <c r="D36" s="105"/>
      <c r="E36" s="105"/>
      <c r="F36" s="105"/>
      <c r="G36" s="105"/>
      <c r="H36" s="106"/>
      <c r="L36" s="10" t="s">
        <v>37</v>
      </c>
      <c r="M36" s="17"/>
    </row>
    <row r="37" spans="1:14" customFormat="1" ht="22.5" x14ac:dyDescent="0.25">
      <c r="A37" s="11">
        <v>8</v>
      </c>
      <c r="B37" s="12" t="s">
        <v>38</v>
      </c>
      <c r="C37" s="12" t="s">
        <v>39</v>
      </c>
      <c r="D37" s="13">
        <v>241.73</v>
      </c>
      <c r="E37" s="13"/>
      <c r="F37" s="13"/>
      <c r="G37" s="13"/>
      <c r="H37" s="13">
        <v>241.73</v>
      </c>
      <c r="L37" s="10"/>
      <c r="M37" s="17"/>
    </row>
    <row r="38" spans="1:14" customFormat="1" ht="22.5" x14ac:dyDescent="0.25">
      <c r="A38" s="11">
        <v>9</v>
      </c>
      <c r="B38" s="12" t="s">
        <v>40</v>
      </c>
      <c r="C38" s="12" t="s">
        <v>41</v>
      </c>
      <c r="D38" s="13">
        <v>866.59</v>
      </c>
      <c r="E38" s="13"/>
      <c r="F38" s="13"/>
      <c r="G38" s="13"/>
      <c r="H38" s="13">
        <v>866.59</v>
      </c>
      <c r="L38" s="10"/>
      <c r="M38" s="17"/>
    </row>
    <row r="39" spans="1:14" customFormat="1" ht="22.5" x14ac:dyDescent="0.25">
      <c r="A39" s="11">
        <v>10</v>
      </c>
      <c r="B39" s="12" t="s">
        <v>42</v>
      </c>
      <c r="C39" s="12" t="s">
        <v>43</v>
      </c>
      <c r="D39" s="13">
        <v>361.61</v>
      </c>
      <c r="E39" s="13"/>
      <c r="F39" s="13"/>
      <c r="G39" s="13"/>
      <c r="H39" s="13">
        <v>361.61</v>
      </c>
      <c r="L39" s="10"/>
      <c r="M39" s="17"/>
    </row>
    <row r="40" spans="1:14" customFormat="1" ht="22.5" x14ac:dyDescent="0.25">
      <c r="A40" s="11">
        <v>11</v>
      </c>
      <c r="B40" s="12" t="s">
        <v>44</v>
      </c>
      <c r="C40" s="12" t="s">
        <v>45</v>
      </c>
      <c r="D40" s="13">
        <v>2565.83</v>
      </c>
      <c r="E40" s="13">
        <v>5.78</v>
      </c>
      <c r="F40" s="13"/>
      <c r="G40" s="13"/>
      <c r="H40" s="13">
        <v>2571.61</v>
      </c>
      <c r="L40" s="10"/>
      <c r="M40" s="17"/>
    </row>
    <row r="41" spans="1:14" customFormat="1" ht="22.5" x14ac:dyDescent="0.25">
      <c r="A41" s="11">
        <v>12</v>
      </c>
      <c r="B41" s="12" t="s">
        <v>46</v>
      </c>
      <c r="C41" s="12" t="s">
        <v>47</v>
      </c>
      <c r="D41" s="13">
        <v>402.28</v>
      </c>
      <c r="E41" s="13"/>
      <c r="F41" s="13"/>
      <c r="G41" s="13"/>
      <c r="H41" s="13">
        <v>402.28</v>
      </c>
      <c r="L41" s="10"/>
      <c r="M41" s="17"/>
    </row>
    <row r="42" spans="1:14" customFormat="1" ht="34.5" x14ac:dyDescent="0.25">
      <c r="A42" s="14"/>
      <c r="B42" s="100" t="s">
        <v>48</v>
      </c>
      <c r="C42" s="101"/>
      <c r="D42" s="15">
        <v>4438.04</v>
      </c>
      <c r="E42" s="15">
        <v>5.78</v>
      </c>
      <c r="F42" s="16"/>
      <c r="G42" s="16"/>
      <c r="H42" s="16">
        <v>4443.82</v>
      </c>
      <c r="L42" s="10"/>
      <c r="M42" s="17" t="s">
        <v>48</v>
      </c>
    </row>
    <row r="43" spans="1:14" customFormat="1" ht="15" x14ac:dyDescent="0.25">
      <c r="A43" s="104" t="s">
        <v>49</v>
      </c>
      <c r="B43" s="105"/>
      <c r="C43" s="105"/>
      <c r="D43" s="105"/>
      <c r="E43" s="105"/>
      <c r="F43" s="105"/>
      <c r="G43" s="105"/>
      <c r="H43" s="106"/>
      <c r="L43" s="10" t="s">
        <v>49</v>
      </c>
      <c r="M43" s="17"/>
    </row>
    <row r="44" spans="1:14" customFormat="1" ht="15" x14ac:dyDescent="0.25">
      <c r="A44" s="11">
        <v>13</v>
      </c>
      <c r="B44" s="12" t="s">
        <v>50</v>
      </c>
      <c r="C44" s="12" t="s">
        <v>51</v>
      </c>
      <c r="D44" s="13">
        <v>1644.5</v>
      </c>
      <c r="E44" s="13"/>
      <c r="F44" s="13"/>
      <c r="G44" s="13"/>
      <c r="H44" s="13">
        <v>1644.5</v>
      </c>
      <c r="L44" s="10"/>
      <c r="M44" s="17"/>
    </row>
    <row r="45" spans="1:14" customFormat="1" ht="15" x14ac:dyDescent="0.25">
      <c r="A45" s="11">
        <v>14</v>
      </c>
      <c r="B45" s="12" t="s">
        <v>52</v>
      </c>
      <c r="C45" s="12" t="s">
        <v>53</v>
      </c>
      <c r="D45" s="13">
        <v>10963.45</v>
      </c>
      <c r="E45" s="13"/>
      <c r="F45" s="13"/>
      <c r="G45" s="13"/>
      <c r="H45" s="13">
        <v>10963.45</v>
      </c>
      <c r="L45" s="10"/>
      <c r="M45" s="17"/>
    </row>
    <row r="46" spans="1:14" customFormat="1" ht="23.25" x14ac:dyDescent="0.25">
      <c r="A46" s="14"/>
      <c r="B46" s="100" t="s">
        <v>54</v>
      </c>
      <c r="C46" s="101"/>
      <c r="D46" s="15">
        <v>12607.95</v>
      </c>
      <c r="E46" s="15"/>
      <c r="F46" s="16"/>
      <c r="G46" s="16"/>
      <c r="H46" s="16">
        <v>12607.95</v>
      </c>
      <c r="L46" s="10"/>
      <c r="M46" s="17" t="s">
        <v>54</v>
      </c>
    </row>
    <row r="47" spans="1:14" customFormat="1" ht="15" x14ac:dyDescent="0.25">
      <c r="A47" s="14"/>
      <c r="B47" s="102" t="s">
        <v>55</v>
      </c>
      <c r="C47" s="103"/>
      <c r="D47" s="15">
        <v>259754.83</v>
      </c>
      <c r="E47" s="15">
        <v>10.17</v>
      </c>
      <c r="F47" s="16"/>
      <c r="G47" s="16"/>
      <c r="H47" s="16">
        <v>259765</v>
      </c>
      <c r="L47" s="10"/>
      <c r="M47" s="17"/>
      <c r="N47" s="18" t="s">
        <v>55</v>
      </c>
    </row>
    <row r="48" spans="1:14" customFormat="1" ht="15" x14ac:dyDescent="0.25">
      <c r="A48" s="104" t="s">
        <v>56</v>
      </c>
      <c r="B48" s="105"/>
      <c r="C48" s="105"/>
      <c r="D48" s="105"/>
      <c r="E48" s="105"/>
      <c r="F48" s="105"/>
      <c r="G48" s="105"/>
      <c r="H48" s="106"/>
      <c r="L48" s="10" t="s">
        <v>56</v>
      </c>
      <c r="M48" s="17"/>
      <c r="N48" s="18"/>
    </row>
    <row r="49" spans="1:22" customFormat="1" ht="33.75" x14ac:dyDescent="0.25">
      <c r="A49" s="11">
        <v>15</v>
      </c>
      <c r="B49" s="12" t="s">
        <v>57</v>
      </c>
      <c r="C49" s="12" t="s">
        <v>58</v>
      </c>
      <c r="D49" s="13">
        <v>21299.9</v>
      </c>
      <c r="E49" s="13">
        <v>0.83</v>
      </c>
      <c r="F49" s="13"/>
      <c r="G49" s="13"/>
      <c r="H49" s="13">
        <v>21300.73</v>
      </c>
      <c r="L49" s="10"/>
      <c r="M49" s="17"/>
      <c r="N49" s="18"/>
    </row>
    <row r="50" spans="1:22" customFormat="1" ht="15" x14ac:dyDescent="0.25">
      <c r="A50" s="14"/>
      <c r="B50" s="100" t="s">
        <v>59</v>
      </c>
      <c r="C50" s="101"/>
      <c r="D50" s="15">
        <v>21299.9</v>
      </c>
      <c r="E50" s="15">
        <v>0.83</v>
      </c>
      <c r="F50" s="16"/>
      <c r="G50" s="16"/>
      <c r="H50" s="16">
        <v>21300.73</v>
      </c>
      <c r="L50" s="10"/>
      <c r="M50" s="17" t="s">
        <v>59</v>
      </c>
      <c r="N50" s="18"/>
      <c r="U50" s="83">
        <f>'реестры кс-2'!E18/1000</f>
        <v>21300.729520000004</v>
      </c>
      <c r="V50" s="81">
        <f>H50-U50</f>
        <v>4.7999999515013769E-4</v>
      </c>
    </row>
    <row r="51" spans="1:22" customFormat="1" ht="15" x14ac:dyDescent="0.25">
      <c r="A51" s="14"/>
      <c r="B51" s="102" t="s">
        <v>60</v>
      </c>
      <c r="C51" s="103"/>
      <c r="D51" s="15">
        <v>281054.73</v>
      </c>
      <c r="E51" s="15">
        <v>11</v>
      </c>
      <c r="F51" s="16"/>
      <c r="G51" s="16"/>
      <c r="H51" s="16">
        <v>281065.73</v>
      </c>
      <c r="L51" s="10"/>
      <c r="M51" s="17"/>
      <c r="N51" s="18" t="s">
        <v>60</v>
      </c>
      <c r="V51" s="81"/>
    </row>
    <row r="52" spans="1:22" customFormat="1" ht="15" x14ac:dyDescent="0.25">
      <c r="A52" s="104" t="s">
        <v>61</v>
      </c>
      <c r="B52" s="105"/>
      <c r="C52" s="105"/>
      <c r="D52" s="105"/>
      <c r="E52" s="105"/>
      <c r="F52" s="105"/>
      <c r="G52" s="105"/>
      <c r="H52" s="106"/>
      <c r="L52" s="10" t="s">
        <v>61</v>
      </c>
      <c r="M52" s="17"/>
      <c r="N52" s="18"/>
      <c r="V52" s="81"/>
    </row>
    <row r="53" spans="1:22" customFormat="1" ht="22.5" x14ac:dyDescent="0.25">
      <c r="A53" s="11">
        <v>16</v>
      </c>
      <c r="B53" s="12" t="s">
        <v>62</v>
      </c>
      <c r="C53" s="12" t="s">
        <v>63</v>
      </c>
      <c r="D53" s="13">
        <v>6745.31</v>
      </c>
      <c r="E53" s="13">
        <v>0.26</v>
      </c>
      <c r="F53" s="13"/>
      <c r="G53" s="13"/>
      <c r="H53" s="13">
        <v>6745.57</v>
      </c>
      <c r="L53" s="10"/>
      <c r="M53" s="17"/>
      <c r="N53" s="18"/>
      <c r="U53" s="83">
        <f>'реестры кс-2'!F18/1000</f>
        <v>6745.5773800000024</v>
      </c>
      <c r="V53" s="81">
        <f t="shared" ref="V53" si="0">H53-U53</f>
        <v>-7.3800000027404167E-3</v>
      </c>
    </row>
    <row r="54" spans="1:22" customFormat="1" ht="15" x14ac:dyDescent="0.25">
      <c r="A54" s="14"/>
      <c r="B54" s="100" t="s">
        <v>64</v>
      </c>
      <c r="C54" s="101"/>
      <c r="D54" s="15">
        <v>6745.31</v>
      </c>
      <c r="E54" s="15">
        <v>0.26</v>
      </c>
      <c r="F54" s="16"/>
      <c r="G54" s="16"/>
      <c r="H54" s="16">
        <v>6745.57</v>
      </c>
      <c r="L54" s="10"/>
      <c r="M54" s="17" t="s">
        <v>64</v>
      </c>
      <c r="N54" s="18"/>
    </row>
    <row r="55" spans="1:22" customFormat="1" ht="15" x14ac:dyDescent="0.25">
      <c r="A55" s="14"/>
      <c r="B55" s="102" t="s">
        <v>65</v>
      </c>
      <c r="C55" s="103"/>
      <c r="D55" s="15">
        <v>287800.03999999998</v>
      </c>
      <c r="E55" s="15">
        <v>11.26</v>
      </c>
      <c r="F55" s="16"/>
      <c r="G55" s="16"/>
      <c r="H55" s="16">
        <v>287811.3</v>
      </c>
      <c r="L55" s="10"/>
      <c r="M55" s="17"/>
      <c r="N55" s="18" t="s">
        <v>65</v>
      </c>
    </row>
    <row r="56" spans="1:22" customFormat="1" ht="48.75" x14ac:dyDescent="0.25">
      <c r="A56" s="104" t="s">
        <v>66</v>
      </c>
      <c r="B56" s="105"/>
      <c r="C56" s="105"/>
      <c r="D56" s="105"/>
      <c r="E56" s="105"/>
      <c r="F56" s="105"/>
      <c r="G56" s="105"/>
      <c r="H56" s="106"/>
      <c r="L56" s="10" t="s">
        <v>66</v>
      </c>
      <c r="M56" s="17"/>
      <c r="N56" s="18"/>
    </row>
    <row r="57" spans="1:22" customFormat="1" ht="15" x14ac:dyDescent="0.25">
      <c r="A57" s="14"/>
      <c r="B57" s="102" t="s">
        <v>67</v>
      </c>
      <c r="C57" s="103"/>
      <c r="D57" s="15">
        <v>287800.03999999998</v>
      </c>
      <c r="E57" s="15">
        <v>11.26</v>
      </c>
      <c r="F57" s="16"/>
      <c r="G57" s="16"/>
      <c r="H57" s="16">
        <v>287811.3</v>
      </c>
      <c r="L57" s="10"/>
      <c r="M57" s="17"/>
      <c r="N57" s="18" t="s">
        <v>67</v>
      </c>
    </row>
    <row r="58" spans="1:22" customFormat="1" ht="15" x14ac:dyDescent="0.25">
      <c r="A58" s="104" t="s">
        <v>68</v>
      </c>
      <c r="B58" s="105"/>
      <c r="C58" s="105"/>
      <c r="D58" s="105"/>
      <c r="E58" s="105"/>
      <c r="F58" s="105"/>
      <c r="G58" s="105"/>
      <c r="H58" s="106"/>
      <c r="L58" s="10" t="s">
        <v>68</v>
      </c>
      <c r="M58" s="17"/>
      <c r="N58" s="18"/>
    </row>
    <row r="59" spans="1:22" s="28" customFormat="1" ht="22.5" x14ac:dyDescent="0.25">
      <c r="A59" s="24">
        <v>17</v>
      </c>
      <c r="B59" s="25">
        <v>1</v>
      </c>
      <c r="C59" s="26" t="s">
        <v>69</v>
      </c>
      <c r="D59" s="27">
        <v>1800.39</v>
      </c>
      <c r="E59" s="27"/>
      <c r="F59" s="27"/>
      <c r="G59" s="27"/>
      <c r="H59" s="27">
        <v>1800.39</v>
      </c>
      <c r="L59" s="29"/>
      <c r="M59" s="30"/>
      <c r="N59" s="30"/>
    </row>
    <row r="60" spans="1:22" s="28" customFormat="1" ht="22.5" x14ac:dyDescent="0.25">
      <c r="A60" s="24">
        <v>18</v>
      </c>
      <c r="B60" s="25">
        <v>1</v>
      </c>
      <c r="C60" s="26" t="s">
        <v>70</v>
      </c>
      <c r="D60" s="27">
        <v>3502.65</v>
      </c>
      <c r="E60" s="27">
        <v>11.29</v>
      </c>
      <c r="F60" s="27"/>
      <c r="G60" s="27"/>
      <c r="H60" s="27">
        <v>3513.94</v>
      </c>
      <c r="L60" s="29"/>
      <c r="M60" s="30"/>
      <c r="N60" s="30"/>
    </row>
    <row r="61" spans="1:22" customFormat="1" ht="15" x14ac:dyDescent="0.25">
      <c r="A61" s="14"/>
      <c r="B61" s="100" t="s">
        <v>71</v>
      </c>
      <c r="C61" s="101"/>
      <c r="D61" s="15">
        <v>5303.04</v>
      </c>
      <c r="E61" s="15">
        <v>11.29</v>
      </c>
      <c r="F61" s="16"/>
      <c r="G61" s="16"/>
      <c r="H61" s="16">
        <v>5314.33</v>
      </c>
      <c r="L61" s="10"/>
      <c r="M61" s="17" t="s">
        <v>71</v>
      </c>
      <c r="N61" s="18"/>
    </row>
    <row r="62" spans="1:22" customFormat="1" ht="15" x14ac:dyDescent="0.25">
      <c r="A62" s="104" t="s">
        <v>72</v>
      </c>
      <c r="B62" s="105"/>
      <c r="C62" s="105"/>
      <c r="D62" s="105"/>
      <c r="E62" s="105"/>
      <c r="F62" s="105"/>
      <c r="G62" s="105"/>
      <c r="H62" s="106"/>
      <c r="L62" s="10" t="s">
        <v>72</v>
      </c>
      <c r="M62" s="17"/>
      <c r="N62" s="18"/>
    </row>
    <row r="63" spans="1:22" customFormat="1" ht="15" x14ac:dyDescent="0.25">
      <c r="A63" s="14"/>
      <c r="B63" s="100" t="s">
        <v>73</v>
      </c>
      <c r="C63" s="101"/>
      <c r="D63" s="15"/>
      <c r="E63" s="15"/>
      <c r="F63" s="16"/>
      <c r="G63" s="16"/>
      <c r="H63" s="16"/>
      <c r="L63" s="10"/>
      <c r="M63" s="17" t="s">
        <v>73</v>
      </c>
      <c r="N63" s="18"/>
    </row>
    <row r="64" spans="1:22" customFormat="1" ht="15" x14ac:dyDescent="0.25">
      <c r="A64" s="14"/>
      <c r="B64" s="102" t="s">
        <v>74</v>
      </c>
      <c r="C64" s="103"/>
      <c r="D64" s="15">
        <v>293103.08</v>
      </c>
      <c r="E64" s="15">
        <v>22.55</v>
      </c>
      <c r="F64" s="16"/>
      <c r="G64" s="16"/>
      <c r="H64" s="16">
        <v>293125.63</v>
      </c>
      <c r="L64" s="10"/>
      <c r="M64" s="17"/>
      <c r="N64" s="18" t="s">
        <v>74</v>
      </c>
    </row>
    <row r="65" spans="1:20" customFormat="1" ht="15" x14ac:dyDescent="0.25">
      <c r="A65" s="104" t="s">
        <v>75</v>
      </c>
      <c r="B65" s="105"/>
      <c r="C65" s="105"/>
      <c r="D65" s="105"/>
      <c r="E65" s="105"/>
      <c r="F65" s="105"/>
      <c r="G65" s="105"/>
      <c r="H65" s="106"/>
      <c r="L65" s="10" t="s">
        <v>75</v>
      </c>
      <c r="M65" s="17"/>
      <c r="N65" s="18"/>
    </row>
    <row r="66" spans="1:20" customFormat="1" ht="15" x14ac:dyDescent="0.25">
      <c r="A66" s="11">
        <v>22</v>
      </c>
      <c r="B66" s="12" t="s">
        <v>76</v>
      </c>
      <c r="C66" s="12" t="s">
        <v>77</v>
      </c>
      <c r="D66" s="13">
        <v>58620.62</v>
      </c>
      <c r="E66" s="13">
        <v>4.51</v>
      </c>
      <c r="F66" s="13"/>
      <c r="G66" s="13"/>
      <c r="H66" s="13">
        <v>58625.13</v>
      </c>
      <c r="L66" s="10"/>
      <c r="M66" s="17"/>
      <c r="N66" s="18"/>
    </row>
    <row r="67" spans="1:20" customFormat="1" ht="15" x14ac:dyDescent="0.25">
      <c r="A67" s="14"/>
      <c r="B67" s="100" t="s">
        <v>78</v>
      </c>
      <c r="C67" s="101"/>
      <c r="D67" s="15">
        <v>58620.62</v>
      </c>
      <c r="E67" s="15">
        <v>4.51</v>
      </c>
      <c r="F67" s="16"/>
      <c r="G67" s="16"/>
      <c r="H67" s="16">
        <v>58625.13</v>
      </c>
      <c r="L67" s="10"/>
      <c r="M67" s="17" t="s">
        <v>78</v>
      </c>
      <c r="N67" s="18"/>
    </row>
    <row r="68" spans="1:20" customFormat="1" ht="15" x14ac:dyDescent="0.25">
      <c r="A68" s="14"/>
      <c r="B68" s="102" t="s">
        <v>79</v>
      </c>
      <c r="C68" s="103"/>
      <c r="D68" s="15">
        <v>351723.7</v>
      </c>
      <c r="E68" s="15">
        <v>27.06</v>
      </c>
      <c r="F68" s="16"/>
      <c r="G68" s="16"/>
      <c r="H68" s="16">
        <v>351750.76</v>
      </c>
      <c r="L68" s="10"/>
      <c r="M68" s="17"/>
      <c r="N68" s="18" t="s">
        <v>79</v>
      </c>
    </row>
    <row r="71" spans="1:20" customFormat="1" ht="15" x14ac:dyDescent="0.25">
      <c r="A71" s="19" t="s">
        <v>80</v>
      </c>
      <c r="B71" s="4"/>
      <c r="D71" s="20"/>
      <c r="E71" s="98" t="s">
        <v>81</v>
      </c>
      <c r="F71" s="98"/>
      <c r="G71" s="98"/>
      <c r="H71" s="98"/>
      <c r="O71" s="5" t="s">
        <v>81</v>
      </c>
    </row>
    <row r="72" spans="1:20" s="21" customFormat="1" ht="18.75" customHeight="1" x14ac:dyDescent="0.25">
      <c r="A72" s="22"/>
      <c r="B72" s="22"/>
      <c r="C72" s="96" t="s">
        <v>82</v>
      </c>
      <c r="D72" s="96"/>
      <c r="E72" s="96"/>
      <c r="F72" s="96"/>
      <c r="G72" s="96"/>
      <c r="H72" s="96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0" customFormat="1" ht="15" x14ac:dyDescent="0.25">
      <c r="A73" s="19" t="s">
        <v>83</v>
      </c>
      <c r="B73" s="4"/>
      <c r="D73" s="20"/>
      <c r="E73" s="98" t="s">
        <v>81</v>
      </c>
      <c r="F73" s="98"/>
      <c r="G73" s="98"/>
      <c r="H73" s="98"/>
      <c r="P73" s="5" t="s">
        <v>81</v>
      </c>
    </row>
    <row r="74" spans="1:20" s="21" customFormat="1" ht="18.75" customHeight="1" x14ac:dyDescent="0.25">
      <c r="A74" s="22"/>
      <c r="B74" s="22"/>
      <c r="C74" s="96" t="s">
        <v>82</v>
      </c>
      <c r="D74" s="96"/>
      <c r="E74" s="96"/>
      <c r="F74" s="96"/>
      <c r="G74" s="96"/>
      <c r="H74" s="96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1:20" customFormat="1" ht="15" x14ac:dyDescent="0.25">
      <c r="A75" s="99" t="s">
        <v>84</v>
      </c>
      <c r="B75" s="99"/>
      <c r="C75" s="99"/>
      <c r="D75" s="99"/>
      <c r="E75" s="98" t="s">
        <v>81</v>
      </c>
      <c r="F75" s="98"/>
      <c r="G75" s="98"/>
      <c r="H75" s="98"/>
      <c r="Q75" s="5" t="s">
        <v>84</v>
      </c>
      <c r="R75" s="5" t="s">
        <v>81</v>
      </c>
    </row>
    <row r="76" spans="1:20" s="21" customFormat="1" ht="18.75" customHeight="1" x14ac:dyDescent="0.25">
      <c r="A76" s="22"/>
      <c r="B76" s="22"/>
      <c r="C76" s="96" t="s">
        <v>82</v>
      </c>
      <c r="D76" s="96"/>
      <c r="E76" s="96"/>
      <c r="F76" s="96"/>
      <c r="G76" s="96"/>
      <c r="H76" s="9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 customFormat="1" ht="15" x14ac:dyDescent="0.25">
      <c r="A77" s="19" t="s">
        <v>2</v>
      </c>
      <c r="B77" s="4"/>
      <c r="C77" s="97"/>
      <c r="D77" s="97"/>
      <c r="E77" s="98" t="s">
        <v>81</v>
      </c>
      <c r="F77" s="98"/>
      <c r="G77" s="98"/>
      <c r="H77" s="98"/>
      <c r="S77" s="5" t="s">
        <v>8</v>
      </c>
      <c r="T77" s="5" t="s">
        <v>81</v>
      </c>
    </row>
    <row r="78" spans="1:20" s="21" customFormat="1" ht="18.75" customHeight="1" x14ac:dyDescent="0.25">
      <c r="A78" s="22"/>
      <c r="B78" s="22"/>
      <c r="C78" s="96" t="s">
        <v>85</v>
      </c>
      <c r="D78" s="96"/>
      <c r="E78" s="96"/>
      <c r="F78" s="96"/>
      <c r="G78" s="96"/>
      <c r="H78" s="96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</sheetData>
  <mergeCells count="52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5:C35"/>
    <mergeCell ref="A36:H36"/>
    <mergeCell ref="B42:C42"/>
    <mergeCell ref="A43:H43"/>
    <mergeCell ref="B46:C46"/>
    <mergeCell ref="B47:C47"/>
    <mergeCell ref="A48:H48"/>
    <mergeCell ref="B50:C50"/>
    <mergeCell ref="B51:C51"/>
    <mergeCell ref="A52:H52"/>
    <mergeCell ref="B54:C54"/>
    <mergeCell ref="B55:C55"/>
    <mergeCell ref="A56:H56"/>
    <mergeCell ref="B57:C57"/>
    <mergeCell ref="A58:H58"/>
    <mergeCell ref="B61:C61"/>
    <mergeCell ref="A62:H62"/>
    <mergeCell ref="B63:C63"/>
    <mergeCell ref="B64:C64"/>
    <mergeCell ref="A65:H65"/>
    <mergeCell ref="B67:C67"/>
    <mergeCell ref="B68:C68"/>
    <mergeCell ref="C76:H76"/>
    <mergeCell ref="C77:D77"/>
    <mergeCell ref="E77:H77"/>
    <mergeCell ref="C78:H78"/>
    <mergeCell ref="E71:H71"/>
    <mergeCell ref="C72:H72"/>
    <mergeCell ref="E73:H73"/>
    <mergeCell ref="C74:H74"/>
    <mergeCell ref="A75:D75"/>
    <mergeCell ref="E75:H7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E568-B085-416D-8525-81C5CFC627F8}">
  <sheetPr>
    <pageSetUpPr fitToPage="1"/>
  </sheetPr>
  <dimension ref="A1:V80"/>
  <sheetViews>
    <sheetView workbookViewId="0">
      <selection activeCell="C75" sqref="C75"/>
    </sheetView>
  </sheetViews>
  <sheetFormatPr defaultColWidth="9.140625" defaultRowHeight="11.25" customHeight="1" x14ac:dyDescent="0.2"/>
  <cols>
    <col min="1" max="1" width="6.7109375" style="73" customWidth="1"/>
    <col min="2" max="2" width="20.140625" style="73" customWidth="1"/>
    <col min="3" max="3" width="40.42578125" style="73" customWidth="1"/>
    <col min="4" max="8" width="20.28515625" style="73" customWidth="1"/>
    <col min="9" max="9" width="113.85546875" style="74" hidden="1" customWidth="1"/>
    <col min="10" max="10" width="134" style="74" hidden="1" customWidth="1"/>
    <col min="11" max="11" width="154.28515625" style="74" hidden="1" customWidth="1"/>
    <col min="12" max="12" width="161" style="74" hidden="1" customWidth="1"/>
    <col min="13" max="14" width="52.85546875" style="74" hidden="1" customWidth="1"/>
    <col min="15" max="16" width="81.140625" style="74" hidden="1" customWidth="1"/>
    <col min="17" max="17" width="79.85546875" style="74" hidden="1" customWidth="1"/>
    <col min="18" max="18" width="81.140625" style="74" hidden="1" customWidth="1"/>
    <col min="19" max="19" width="53" style="74" hidden="1" customWidth="1"/>
    <col min="20" max="20" width="81.140625" style="74" hidden="1" customWidth="1"/>
    <col min="21" max="21" width="13.5703125" style="73" bestFit="1" customWidth="1"/>
    <col min="22" max="22" width="9.5703125" style="73" bestFit="1" customWidth="1"/>
    <col min="23" max="16384" width="9.140625" style="73"/>
  </cols>
  <sheetData>
    <row r="1" spans="1:22" customFormat="1" ht="15" x14ac:dyDescent="0.25">
      <c r="H1" s="53" t="s">
        <v>0</v>
      </c>
    </row>
    <row r="2" spans="1:22" customFormat="1" ht="15" x14ac:dyDescent="0.25">
      <c r="A2" s="54"/>
      <c r="B2" s="54"/>
      <c r="C2" s="54"/>
      <c r="D2" s="54"/>
      <c r="E2" s="54"/>
      <c r="F2" s="54"/>
      <c r="G2" s="54"/>
      <c r="H2" s="53" t="s">
        <v>1</v>
      </c>
    </row>
    <row r="3" spans="1:22" customFormat="1" ht="15" x14ac:dyDescent="0.25">
      <c r="A3" s="54"/>
      <c r="B3" s="54"/>
      <c r="C3" s="54"/>
      <c r="D3" s="54"/>
      <c r="E3" s="54"/>
      <c r="F3" s="54"/>
      <c r="G3" s="54"/>
      <c r="H3" s="53"/>
    </row>
    <row r="4" spans="1:22" customFormat="1" ht="15" x14ac:dyDescent="0.25">
      <c r="A4" s="54"/>
      <c r="B4" s="54" t="s">
        <v>2</v>
      </c>
      <c r="C4" s="120" t="s">
        <v>3</v>
      </c>
      <c r="D4" s="120"/>
      <c r="E4" s="120"/>
      <c r="F4" s="120"/>
      <c r="G4" s="120"/>
      <c r="H4" s="54"/>
      <c r="I4" s="55" t="s">
        <v>3</v>
      </c>
    </row>
    <row r="5" spans="1:22" customFormat="1" ht="10.5" customHeight="1" x14ac:dyDescent="0.25">
      <c r="A5" s="54"/>
      <c r="B5" s="54"/>
      <c r="C5" s="121" t="s">
        <v>4</v>
      </c>
      <c r="D5" s="121"/>
      <c r="E5" s="121"/>
      <c r="F5" s="121"/>
      <c r="G5" s="121"/>
      <c r="H5" s="54"/>
    </row>
    <row r="6" spans="1:22" customFormat="1" ht="17.25" customHeight="1" x14ac:dyDescent="0.25">
      <c r="A6" s="54"/>
      <c r="B6" s="54" t="s">
        <v>5</v>
      </c>
      <c r="C6" s="56"/>
      <c r="D6" s="56"/>
      <c r="E6" s="56"/>
      <c r="F6" s="56"/>
      <c r="G6" s="56"/>
      <c r="H6" s="54"/>
    </row>
    <row r="7" spans="1:22" customFormat="1" ht="17.25" customHeight="1" x14ac:dyDescent="0.25">
      <c r="A7" s="54"/>
      <c r="B7" s="54"/>
      <c r="C7" s="56"/>
      <c r="D7" s="56"/>
      <c r="E7" s="56"/>
      <c r="F7" s="56"/>
      <c r="G7" s="56"/>
      <c r="H7" s="54"/>
    </row>
    <row r="8" spans="1:22" customFormat="1" ht="17.25" customHeight="1" x14ac:dyDescent="0.25">
      <c r="A8" s="54"/>
      <c r="B8" s="94" t="s">
        <v>109</v>
      </c>
      <c r="C8" s="56"/>
      <c r="D8" s="56"/>
      <c r="E8" s="56"/>
      <c r="F8" s="56"/>
      <c r="G8" s="56"/>
      <c r="H8" s="54"/>
      <c r="V8" s="83"/>
    </row>
    <row r="9" spans="1:22" customFormat="1" ht="17.25" customHeight="1" x14ac:dyDescent="0.25">
      <c r="A9" s="54"/>
      <c r="B9" s="54"/>
      <c r="C9" s="122"/>
      <c r="D9" s="122"/>
      <c r="E9" s="122"/>
      <c r="F9" s="122"/>
      <c r="G9" s="122"/>
      <c r="H9" s="54"/>
    </row>
    <row r="10" spans="1:22" customFormat="1" ht="11.25" customHeight="1" x14ac:dyDescent="0.25">
      <c r="A10" s="57"/>
      <c r="B10" s="57"/>
      <c r="C10" s="121" t="s">
        <v>7</v>
      </c>
      <c r="D10" s="121"/>
      <c r="E10" s="121"/>
      <c r="F10" s="121"/>
      <c r="G10" s="121"/>
      <c r="H10" s="57"/>
    </row>
    <row r="11" spans="1:22" customFormat="1" ht="11.25" customHeight="1" x14ac:dyDescent="0.25">
      <c r="A11" s="57"/>
      <c r="B11" s="57"/>
      <c r="C11" s="56"/>
      <c r="D11" s="56"/>
      <c r="E11" s="56"/>
      <c r="F11" s="56"/>
      <c r="G11" s="56"/>
      <c r="H11" s="57"/>
    </row>
    <row r="12" spans="1:22" s="87" customFormat="1" ht="18" x14ac:dyDescent="0.25">
      <c r="A12" s="93"/>
      <c r="B12" s="119" t="s">
        <v>108</v>
      </c>
      <c r="C12" s="119"/>
      <c r="D12" s="119"/>
      <c r="E12" s="119"/>
      <c r="F12" s="119"/>
      <c r="G12" s="119"/>
      <c r="H12" s="93"/>
    </row>
    <row r="13" spans="1:22" customFormat="1" ht="11.25" customHeight="1" x14ac:dyDescent="0.25">
      <c r="A13" s="57"/>
      <c r="B13" s="57"/>
      <c r="C13" s="56"/>
      <c r="D13" s="56"/>
      <c r="E13" s="56"/>
      <c r="F13" s="56"/>
      <c r="G13" s="56"/>
      <c r="H13" s="57"/>
    </row>
    <row r="14" spans="1:22" customFormat="1" ht="11.25" customHeight="1" x14ac:dyDescent="0.25">
      <c r="A14" s="57"/>
      <c r="B14" s="57"/>
      <c r="C14" s="56"/>
      <c r="D14" s="56"/>
      <c r="E14" s="56"/>
      <c r="F14" s="56"/>
      <c r="G14" s="56"/>
      <c r="H14" s="57"/>
    </row>
    <row r="15" spans="1:22" customFormat="1" ht="11.25" customHeight="1" x14ac:dyDescent="0.25">
      <c r="A15" s="57"/>
      <c r="B15" s="57"/>
      <c r="C15" s="56"/>
      <c r="D15" s="56"/>
      <c r="E15" s="56"/>
      <c r="F15" s="56"/>
      <c r="G15" s="56"/>
      <c r="H15" s="57"/>
    </row>
    <row r="16" spans="1:22" s="87" customFormat="1" ht="23.25" customHeight="1" x14ac:dyDescent="0.25">
      <c r="A16" s="86"/>
      <c r="B16" s="107" t="s">
        <v>106</v>
      </c>
      <c r="C16" s="107"/>
      <c r="D16" s="107"/>
      <c r="E16" s="107"/>
      <c r="F16" s="107"/>
      <c r="G16" s="107"/>
      <c r="H16" s="86"/>
    </row>
    <row r="17" spans="1:13" s="87" customFormat="1" ht="13.5" customHeight="1" x14ac:dyDescent="0.25">
      <c r="A17" s="88"/>
      <c r="B17" s="108" t="s">
        <v>9</v>
      </c>
      <c r="C17" s="108"/>
      <c r="D17" s="108"/>
      <c r="E17" s="108"/>
      <c r="F17" s="108"/>
      <c r="G17" s="108"/>
      <c r="H17" s="88"/>
    </row>
    <row r="18" spans="1:13" s="87" customFormat="1" ht="9.75" customHeight="1" x14ac:dyDescent="0.25">
      <c r="A18" s="89"/>
      <c r="B18" s="89"/>
      <c r="C18" s="89"/>
      <c r="D18" s="90"/>
      <c r="E18" s="90"/>
      <c r="F18" s="90"/>
      <c r="G18" s="91"/>
      <c r="H18" s="91"/>
    </row>
    <row r="19" spans="1:13" s="87" customFormat="1" ht="15" x14ac:dyDescent="0.25">
      <c r="A19" s="92"/>
      <c r="B19" s="109" t="s">
        <v>107</v>
      </c>
      <c r="C19" s="109"/>
      <c r="D19" s="109"/>
      <c r="E19" s="109"/>
      <c r="F19" s="109"/>
      <c r="G19" s="109"/>
      <c r="H19" s="109"/>
    </row>
    <row r="20" spans="1:13" customFormat="1" ht="9.75" customHeight="1" x14ac:dyDescent="0.25">
      <c r="A20" s="54"/>
      <c r="B20" s="54"/>
      <c r="C20" s="54"/>
      <c r="D20" s="56"/>
      <c r="E20" s="56"/>
      <c r="F20" s="56"/>
      <c r="G20" s="56"/>
      <c r="H20" s="56"/>
    </row>
    <row r="21" spans="1:13" customFormat="1" ht="16.5" customHeight="1" x14ac:dyDescent="0.25">
      <c r="A21" s="123" t="s">
        <v>10</v>
      </c>
      <c r="B21" s="123" t="s">
        <v>11</v>
      </c>
      <c r="C21" s="123" t="s">
        <v>12</v>
      </c>
      <c r="D21" s="126" t="s">
        <v>13</v>
      </c>
      <c r="E21" s="127"/>
      <c r="F21" s="127"/>
      <c r="G21" s="127"/>
      <c r="H21" s="128"/>
    </row>
    <row r="22" spans="1:13" customFormat="1" ht="52.5" customHeight="1" x14ac:dyDescent="0.25">
      <c r="A22" s="124"/>
      <c r="B22" s="124"/>
      <c r="C22" s="124"/>
      <c r="D22" s="123" t="s">
        <v>14</v>
      </c>
      <c r="E22" s="123" t="s">
        <v>15</v>
      </c>
      <c r="F22" s="123" t="s">
        <v>16</v>
      </c>
      <c r="G22" s="123" t="s">
        <v>17</v>
      </c>
      <c r="H22" s="123" t="s">
        <v>18</v>
      </c>
    </row>
    <row r="23" spans="1:13" customFormat="1" ht="3.75" customHeight="1" x14ac:dyDescent="0.25">
      <c r="A23" s="125"/>
      <c r="B23" s="125"/>
      <c r="C23" s="125"/>
      <c r="D23" s="125"/>
      <c r="E23" s="125"/>
      <c r="F23" s="125"/>
      <c r="G23" s="125"/>
      <c r="H23" s="125"/>
    </row>
    <row r="24" spans="1:13" customFormat="1" ht="15" x14ac:dyDescent="0.25">
      <c r="A24" s="58">
        <v>1</v>
      </c>
      <c r="B24" s="58">
        <v>2</v>
      </c>
      <c r="C24" s="58">
        <v>3</v>
      </c>
      <c r="D24" s="58">
        <v>4</v>
      </c>
      <c r="E24" s="58">
        <v>5</v>
      </c>
      <c r="F24" s="58">
        <v>6</v>
      </c>
      <c r="G24" s="58">
        <v>7</v>
      </c>
      <c r="H24" s="58">
        <v>8</v>
      </c>
    </row>
    <row r="25" spans="1:13" customFormat="1" ht="15" x14ac:dyDescent="0.25">
      <c r="A25" s="131" t="s">
        <v>19</v>
      </c>
      <c r="B25" s="132"/>
      <c r="C25" s="132"/>
      <c r="D25" s="132"/>
      <c r="E25" s="132"/>
      <c r="F25" s="132"/>
      <c r="G25" s="132"/>
      <c r="H25" s="133"/>
      <c r="L25" s="59" t="s">
        <v>19</v>
      </c>
    </row>
    <row r="26" spans="1:13" customFormat="1" ht="22.5" x14ac:dyDescent="0.25">
      <c r="A26" s="60">
        <v>1</v>
      </c>
      <c r="B26" s="61" t="s">
        <v>20</v>
      </c>
      <c r="C26" s="61" t="s">
        <v>21</v>
      </c>
      <c r="D26" s="62">
        <v>47118.69</v>
      </c>
      <c r="E26" s="62"/>
      <c r="F26" s="62"/>
      <c r="G26" s="62"/>
      <c r="H26" s="62">
        <v>47118.69</v>
      </c>
      <c r="L26" s="59"/>
    </row>
    <row r="27" spans="1:13" customFormat="1" ht="22.5" x14ac:dyDescent="0.25">
      <c r="A27" s="60">
        <v>2</v>
      </c>
      <c r="B27" s="61" t="s">
        <v>22</v>
      </c>
      <c r="C27" s="61" t="s">
        <v>23</v>
      </c>
      <c r="D27" s="62">
        <v>39281.46</v>
      </c>
      <c r="E27" s="62"/>
      <c r="F27" s="62"/>
      <c r="G27" s="62"/>
      <c r="H27" s="62">
        <v>39281.46</v>
      </c>
      <c r="L27" s="59"/>
    </row>
    <row r="28" spans="1:13" customFormat="1" ht="22.5" x14ac:dyDescent="0.25">
      <c r="A28" s="60">
        <v>3</v>
      </c>
      <c r="B28" s="61" t="s">
        <v>24</v>
      </c>
      <c r="C28" s="61" t="s">
        <v>25</v>
      </c>
      <c r="D28" s="62">
        <v>1173.58</v>
      </c>
      <c r="E28" s="62">
        <v>4.3899999999999997</v>
      </c>
      <c r="F28" s="62"/>
      <c r="G28" s="62"/>
      <c r="H28" s="62">
        <v>1177.97</v>
      </c>
      <c r="L28" s="59"/>
    </row>
    <row r="29" spans="1:13" customFormat="1" ht="23.25" x14ac:dyDescent="0.25">
      <c r="A29" s="63"/>
      <c r="B29" s="129" t="s">
        <v>26</v>
      </c>
      <c r="C29" s="130"/>
      <c r="D29" s="64">
        <v>87573.73</v>
      </c>
      <c r="E29" s="64">
        <v>4.3899999999999997</v>
      </c>
      <c r="F29" s="65"/>
      <c r="G29" s="65"/>
      <c r="H29" s="65">
        <v>87578.12</v>
      </c>
      <c r="L29" s="59"/>
      <c r="M29" s="66" t="s">
        <v>26</v>
      </c>
    </row>
    <row r="30" spans="1:13" customFormat="1" ht="15" x14ac:dyDescent="0.25">
      <c r="A30" s="131" t="s">
        <v>27</v>
      </c>
      <c r="B30" s="132"/>
      <c r="C30" s="132"/>
      <c r="D30" s="132"/>
      <c r="E30" s="132"/>
      <c r="F30" s="132"/>
      <c r="G30" s="132"/>
      <c r="H30" s="133"/>
      <c r="L30" s="59" t="s">
        <v>27</v>
      </c>
      <c r="M30" s="66"/>
    </row>
    <row r="31" spans="1:13" customFormat="1" ht="15" x14ac:dyDescent="0.25">
      <c r="A31" s="60">
        <v>4</v>
      </c>
      <c r="B31" s="61" t="s">
        <v>28</v>
      </c>
      <c r="C31" s="61" t="s">
        <v>29</v>
      </c>
      <c r="D31" s="62">
        <v>142510.72</v>
      </c>
      <c r="E31" s="62"/>
      <c r="F31" s="62"/>
      <c r="G31" s="62"/>
      <c r="H31" s="62">
        <v>142510.72</v>
      </c>
      <c r="L31" s="59"/>
      <c r="M31" s="66"/>
    </row>
    <row r="32" spans="1:13" customFormat="1" ht="15" x14ac:dyDescent="0.25">
      <c r="A32" s="60">
        <v>5</v>
      </c>
      <c r="B32" s="61" t="s">
        <v>30</v>
      </c>
      <c r="C32" s="61" t="s">
        <v>31</v>
      </c>
      <c r="D32" s="62">
        <v>3752.23</v>
      </c>
      <c r="E32" s="62"/>
      <c r="F32" s="62"/>
      <c r="G32" s="62"/>
      <c r="H32" s="62">
        <v>3752.23</v>
      </c>
      <c r="L32" s="59"/>
      <c r="M32" s="66"/>
    </row>
    <row r="33" spans="1:14" customFormat="1" ht="15" x14ac:dyDescent="0.25">
      <c r="A33" s="60">
        <v>6</v>
      </c>
      <c r="B33" s="61" t="s">
        <v>32</v>
      </c>
      <c r="C33" s="61" t="s">
        <v>33</v>
      </c>
      <c r="D33" s="62">
        <v>7708.02</v>
      </c>
      <c r="E33" s="62"/>
      <c r="F33" s="62"/>
      <c r="G33" s="62"/>
      <c r="H33" s="62">
        <v>7708.02</v>
      </c>
      <c r="L33" s="59"/>
      <c r="M33" s="66"/>
    </row>
    <row r="34" spans="1:14" customFormat="1" ht="22.5" x14ac:dyDescent="0.25">
      <c r="A34" s="60">
        <v>7</v>
      </c>
      <c r="B34" s="61" t="s">
        <v>34</v>
      </c>
      <c r="C34" s="61" t="s">
        <v>35</v>
      </c>
      <c r="D34" s="62">
        <v>1164.1400000000001</v>
      </c>
      <c r="E34" s="62"/>
      <c r="F34" s="62"/>
      <c r="G34" s="62"/>
      <c r="H34" s="62">
        <v>1164.1400000000001</v>
      </c>
      <c r="L34" s="59"/>
      <c r="M34" s="66"/>
    </row>
    <row r="35" spans="1:14" customFormat="1" ht="23.25" x14ac:dyDescent="0.25">
      <c r="A35" s="63"/>
      <c r="B35" s="129" t="s">
        <v>36</v>
      </c>
      <c r="C35" s="130"/>
      <c r="D35" s="64">
        <v>155135.10999999999</v>
      </c>
      <c r="E35" s="64"/>
      <c r="F35" s="65"/>
      <c r="G35" s="65"/>
      <c r="H35" s="65">
        <v>155135.10999999999</v>
      </c>
      <c r="L35" s="59"/>
      <c r="M35" s="66" t="s">
        <v>36</v>
      </c>
    </row>
    <row r="36" spans="1:14" customFormat="1" ht="15" x14ac:dyDescent="0.25">
      <c r="A36" s="131" t="s">
        <v>37</v>
      </c>
      <c r="B36" s="132"/>
      <c r="C36" s="132"/>
      <c r="D36" s="132"/>
      <c r="E36" s="132"/>
      <c r="F36" s="132"/>
      <c r="G36" s="132"/>
      <c r="H36" s="133"/>
      <c r="L36" s="59" t="s">
        <v>37</v>
      </c>
      <c r="M36" s="66"/>
    </row>
    <row r="37" spans="1:14" customFormat="1" ht="22.5" x14ac:dyDescent="0.25">
      <c r="A37" s="60">
        <v>8</v>
      </c>
      <c r="B37" s="61" t="s">
        <v>38</v>
      </c>
      <c r="C37" s="61" t="s">
        <v>39</v>
      </c>
      <c r="D37" s="62">
        <v>241.73</v>
      </c>
      <c r="E37" s="62"/>
      <c r="F37" s="62"/>
      <c r="G37" s="62"/>
      <c r="H37" s="62">
        <v>241.73</v>
      </c>
      <c r="L37" s="59"/>
      <c r="M37" s="66"/>
    </row>
    <row r="38" spans="1:14" customFormat="1" ht="15" x14ac:dyDescent="0.25">
      <c r="A38" s="60">
        <v>9</v>
      </c>
      <c r="B38" s="61" t="s">
        <v>40</v>
      </c>
      <c r="C38" s="61" t="s">
        <v>41</v>
      </c>
      <c r="D38" s="62">
        <v>866.59</v>
      </c>
      <c r="E38" s="62"/>
      <c r="F38" s="62"/>
      <c r="G38" s="62"/>
      <c r="H38" s="62">
        <v>866.59</v>
      </c>
      <c r="L38" s="59"/>
      <c r="M38" s="66"/>
    </row>
    <row r="39" spans="1:14" customFormat="1" ht="22.5" x14ac:dyDescent="0.25">
      <c r="A39" s="60">
        <v>10</v>
      </c>
      <c r="B39" s="61" t="s">
        <v>42</v>
      </c>
      <c r="C39" s="61" t="s">
        <v>43</v>
      </c>
      <c r="D39" s="62">
        <v>361.61</v>
      </c>
      <c r="E39" s="62"/>
      <c r="F39" s="62"/>
      <c r="G39" s="62"/>
      <c r="H39" s="62">
        <v>361.61</v>
      </c>
      <c r="L39" s="59"/>
      <c r="M39" s="66"/>
    </row>
    <row r="40" spans="1:14" customFormat="1" ht="15" x14ac:dyDescent="0.25">
      <c r="A40" s="60">
        <v>11</v>
      </c>
      <c r="B40" s="61" t="s">
        <v>44</v>
      </c>
      <c r="C40" s="61" t="s">
        <v>45</v>
      </c>
      <c r="D40" s="62">
        <v>2565.83</v>
      </c>
      <c r="E40" s="62">
        <v>5.78</v>
      </c>
      <c r="F40" s="62"/>
      <c r="G40" s="62"/>
      <c r="H40" s="62">
        <v>2571.61</v>
      </c>
      <c r="L40" s="59"/>
      <c r="M40" s="66"/>
    </row>
    <row r="41" spans="1:14" customFormat="1" ht="22.5" x14ac:dyDescent="0.25">
      <c r="A41" s="60">
        <v>12</v>
      </c>
      <c r="B41" s="61" t="s">
        <v>46</v>
      </c>
      <c r="C41" s="61" t="s">
        <v>47</v>
      </c>
      <c r="D41" s="62">
        <v>402.28</v>
      </c>
      <c r="E41" s="62"/>
      <c r="F41" s="62"/>
      <c r="G41" s="62"/>
      <c r="H41" s="62">
        <v>402.28</v>
      </c>
      <c r="L41" s="59"/>
      <c r="M41" s="66"/>
    </row>
    <row r="42" spans="1:14" customFormat="1" ht="34.5" x14ac:dyDescent="0.25">
      <c r="A42" s="63"/>
      <c r="B42" s="129" t="s">
        <v>48</v>
      </c>
      <c r="C42" s="130"/>
      <c r="D42" s="64">
        <v>4438.04</v>
      </c>
      <c r="E42" s="64">
        <v>5.78</v>
      </c>
      <c r="F42" s="65"/>
      <c r="G42" s="65"/>
      <c r="H42" s="65">
        <v>4443.82</v>
      </c>
      <c r="L42" s="59"/>
      <c r="M42" s="66" t="s">
        <v>48</v>
      </c>
    </row>
    <row r="43" spans="1:14" customFormat="1" ht="15" x14ac:dyDescent="0.25">
      <c r="A43" s="131" t="s">
        <v>49</v>
      </c>
      <c r="B43" s="132"/>
      <c r="C43" s="132"/>
      <c r="D43" s="132"/>
      <c r="E43" s="132"/>
      <c r="F43" s="132"/>
      <c r="G43" s="132"/>
      <c r="H43" s="133"/>
      <c r="L43" s="59" t="s">
        <v>49</v>
      </c>
      <c r="M43" s="66"/>
    </row>
    <row r="44" spans="1:14" customFormat="1" ht="15" x14ac:dyDescent="0.25">
      <c r="A44" s="60">
        <v>13</v>
      </c>
      <c r="B44" s="61" t="s">
        <v>50</v>
      </c>
      <c r="C44" s="61" t="s">
        <v>51</v>
      </c>
      <c r="D44" s="62">
        <v>1644.5</v>
      </c>
      <c r="E44" s="62"/>
      <c r="F44" s="62"/>
      <c r="G44" s="62"/>
      <c r="H44" s="62">
        <v>1644.5</v>
      </c>
      <c r="L44" s="59"/>
      <c r="M44" s="66"/>
    </row>
    <row r="45" spans="1:14" customFormat="1" ht="15" x14ac:dyDescent="0.25">
      <c r="A45" s="60">
        <v>14</v>
      </c>
      <c r="B45" s="61" t="s">
        <v>52</v>
      </c>
      <c r="C45" s="61" t="s">
        <v>53</v>
      </c>
      <c r="D45" s="62">
        <v>10963.45</v>
      </c>
      <c r="E45" s="62"/>
      <c r="F45" s="62"/>
      <c r="G45" s="62"/>
      <c r="H45" s="62">
        <v>10963.45</v>
      </c>
      <c r="L45" s="59"/>
      <c r="M45" s="66"/>
    </row>
    <row r="46" spans="1:14" customFormat="1" ht="23.25" x14ac:dyDescent="0.25">
      <c r="A46" s="63"/>
      <c r="B46" s="129" t="s">
        <v>54</v>
      </c>
      <c r="C46" s="130"/>
      <c r="D46" s="64">
        <v>12607.95</v>
      </c>
      <c r="E46" s="64"/>
      <c r="F46" s="65"/>
      <c r="G46" s="65"/>
      <c r="H46" s="65">
        <v>12607.95</v>
      </c>
      <c r="L46" s="59"/>
      <c r="M46" s="66" t="s">
        <v>54</v>
      </c>
    </row>
    <row r="47" spans="1:14" customFormat="1" ht="15" x14ac:dyDescent="0.25">
      <c r="A47" s="63"/>
      <c r="B47" s="134" t="s">
        <v>55</v>
      </c>
      <c r="C47" s="135"/>
      <c r="D47" s="64">
        <v>259754.83</v>
      </c>
      <c r="E47" s="64">
        <v>10.17</v>
      </c>
      <c r="F47" s="65"/>
      <c r="G47" s="65"/>
      <c r="H47" s="65">
        <v>259765</v>
      </c>
      <c r="L47" s="59"/>
      <c r="M47" s="66"/>
      <c r="N47" s="67" t="s">
        <v>55</v>
      </c>
    </row>
    <row r="48" spans="1:14" customFormat="1" ht="15" x14ac:dyDescent="0.25">
      <c r="A48" s="131" t="s">
        <v>56</v>
      </c>
      <c r="B48" s="132"/>
      <c r="C48" s="132"/>
      <c r="D48" s="132"/>
      <c r="E48" s="132"/>
      <c r="F48" s="132"/>
      <c r="G48" s="132"/>
      <c r="H48" s="133"/>
      <c r="L48" s="59" t="s">
        <v>56</v>
      </c>
      <c r="M48" s="66"/>
      <c r="N48" s="67"/>
    </row>
    <row r="49" spans="1:21" customFormat="1" ht="33.75" x14ac:dyDescent="0.25">
      <c r="A49" s="60">
        <v>15</v>
      </c>
      <c r="B49" s="61" t="s">
        <v>57</v>
      </c>
      <c r="C49" s="61" t="s">
        <v>58</v>
      </c>
      <c r="D49" s="62">
        <v>21299.9</v>
      </c>
      <c r="E49" s="62">
        <v>0.83</v>
      </c>
      <c r="F49" s="62"/>
      <c r="G49" s="62"/>
      <c r="H49" s="62">
        <v>21300.73</v>
      </c>
      <c r="L49" s="59"/>
      <c r="M49" s="66"/>
      <c r="N49" s="67"/>
    </row>
    <row r="50" spans="1:21" customFormat="1" ht="15" x14ac:dyDescent="0.25">
      <c r="A50" s="63"/>
      <c r="B50" s="129" t="s">
        <v>59</v>
      </c>
      <c r="C50" s="130"/>
      <c r="D50" s="64">
        <v>21299.9</v>
      </c>
      <c r="E50" s="64">
        <v>0.83</v>
      </c>
      <c r="F50" s="65"/>
      <c r="G50" s="65"/>
      <c r="H50" s="65">
        <v>21300.73</v>
      </c>
      <c r="L50" s="59"/>
      <c r="M50" s="66" t="s">
        <v>59</v>
      </c>
      <c r="N50" s="67"/>
    </row>
    <row r="51" spans="1:21" customFormat="1" ht="15" x14ac:dyDescent="0.25">
      <c r="A51" s="63"/>
      <c r="B51" s="134" t="s">
        <v>60</v>
      </c>
      <c r="C51" s="135"/>
      <c r="D51" s="64">
        <v>281054.73</v>
      </c>
      <c r="E51" s="64">
        <v>11</v>
      </c>
      <c r="F51" s="65"/>
      <c r="G51" s="65"/>
      <c r="H51" s="65">
        <v>281065.73</v>
      </c>
      <c r="L51" s="59"/>
      <c r="M51" s="66"/>
      <c r="N51" s="67" t="s">
        <v>60</v>
      </c>
    </row>
    <row r="52" spans="1:21" customFormat="1" ht="15" x14ac:dyDescent="0.25">
      <c r="A52" s="131" t="s">
        <v>61</v>
      </c>
      <c r="B52" s="132"/>
      <c r="C52" s="132"/>
      <c r="D52" s="132"/>
      <c r="E52" s="132"/>
      <c r="F52" s="132"/>
      <c r="G52" s="132"/>
      <c r="H52" s="133"/>
      <c r="L52" s="59" t="s">
        <v>61</v>
      </c>
      <c r="M52" s="66"/>
      <c r="N52" s="67"/>
    </row>
    <row r="53" spans="1:21" customFormat="1" ht="22.5" x14ac:dyDescent="0.25">
      <c r="A53" s="60">
        <v>16</v>
      </c>
      <c r="B53" s="61" t="s">
        <v>62</v>
      </c>
      <c r="C53" s="61" t="s">
        <v>63</v>
      </c>
      <c r="D53" s="62">
        <v>6745.31</v>
      </c>
      <c r="E53" s="62">
        <v>0.26</v>
      </c>
      <c r="F53" s="62"/>
      <c r="G53" s="62"/>
      <c r="H53" s="62">
        <v>6745.57</v>
      </c>
      <c r="L53" s="59"/>
      <c r="M53" s="66"/>
      <c r="N53" s="67"/>
    </row>
    <row r="54" spans="1:21" customFormat="1" ht="15" x14ac:dyDescent="0.25">
      <c r="A54" s="63"/>
      <c r="B54" s="129" t="s">
        <v>64</v>
      </c>
      <c r="C54" s="130"/>
      <c r="D54" s="64">
        <v>6745.31</v>
      </c>
      <c r="E54" s="64">
        <v>0.26</v>
      </c>
      <c r="F54" s="65"/>
      <c r="G54" s="65"/>
      <c r="H54" s="65">
        <v>6745.57</v>
      </c>
      <c r="L54" s="59"/>
      <c r="M54" s="66" t="s">
        <v>64</v>
      </c>
      <c r="N54" s="67"/>
    </row>
    <row r="55" spans="1:21" customFormat="1" ht="15" x14ac:dyDescent="0.25">
      <c r="A55" s="63"/>
      <c r="B55" s="134" t="s">
        <v>65</v>
      </c>
      <c r="C55" s="135"/>
      <c r="D55" s="64">
        <v>287800.03999999998</v>
      </c>
      <c r="E55" s="64">
        <v>11.26</v>
      </c>
      <c r="F55" s="65"/>
      <c r="G55" s="65"/>
      <c r="H55" s="65">
        <v>287811.3</v>
      </c>
      <c r="L55" s="59"/>
      <c r="M55" s="66"/>
      <c r="N55" s="67" t="s">
        <v>65</v>
      </c>
    </row>
    <row r="56" spans="1:21" customFormat="1" ht="48.75" x14ac:dyDescent="0.25">
      <c r="A56" s="131" t="s">
        <v>66</v>
      </c>
      <c r="B56" s="132"/>
      <c r="C56" s="132"/>
      <c r="D56" s="132"/>
      <c r="E56" s="132"/>
      <c r="F56" s="132"/>
      <c r="G56" s="132"/>
      <c r="H56" s="133"/>
      <c r="L56" s="59" t="s">
        <v>66</v>
      </c>
      <c r="M56" s="66"/>
      <c r="N56" s="67"/>
    </row>
    <row r="57" spans="1:21" customFormat="1" ht="15" x14ac:dyDescent="0.25">
      <c r="A57" s="63"/>
      <c r="B57" s="134" t="s">
        <v>67</v>
      </c>
      <c r="C57" s="135"/>
      <c r="D57" s="64">
        <v>287800.03999999998</v>
      </c>
      <c r="E57" s="64">
        <v>11.26</v>
      </c>
      <c r="F57" s="65"/>
      <c r="G57" s="65"/>
      <c r="H57" s="65">
        <v>287811.3</v>
      </c>
      <c r="L57" s="59"/>
      <c r="M57" s="66"/>
      <c r="N57" s="67" t="s">
        <v>67</v>
      </c>
    </row>
    <row r="58" spans="1:21" customFormat="1" ht="15" x14ac:dyDescent="0.25">
      <c r="A58" s="131" t="s">
        <v>68</v>
      </c>
      <c r="B58" s="132"/>
      <c r="C58" s="132"/>
      <c r="D58" s="132"/>
      <c r="E58" s="132"/>
      <c r="F58" s="132"/>
      <c r="G58" s="132"/>
      <c r="H58" s="133"/>
      <c r="L58" s="59" t="s">
        <v>68</v>
      </c>
      <c r="M58" s="66"/>
      <c r="N58" s="67"/>
    </row>
    <row r="59" spans="1:21" s="28" customFormat="1" ht="22.5" x14ac:dyDescent="0.25">
      <c r="A59" s="75">
        <v>17</v>
      </c>
      <c r="B59" s="76">
        <v>1</v>
      </c>
      <c r="C59" s="77" t="s">
        <v>69</v>
      </c>
      <c r="D59" s="78">
        <v>1800.39</v>
      </c>
      <c r="E59" s="78"/>
      <c r="F59" s="78"/>
      <c r="G59" s="78"/>
      <c r="H59" s="78">
        <v>1800.39</v>
      </c>
      <c r="L59" s="79"/>
      <c r="M59" s="80"/>
      <c r="N59" s="80"/>
    </row>
    <row r="60" spans="1:21" s="28" customFormat="1" ht="21.75" customHeight="1" x14ac:dyDescent="0.25">
      <c r="A60" s="75">
        <v>18</v>
      </c>
      <c r="B60" s="76">
        <v>1</v>
      </c>
      <c r="C60" s="77" t="s">
        <v>70</v>
      </c>
      <c r="D60" s="78">
        <v>3502.65</v>
      </c>
      <c r="E60" s="78">
        <v>11.28</v>
      </c>
      <c r="F60" s="78"/>
      <c r="G60" s="78"/>
      <c r="H60" s="78">
        <v>3513.93</v>
      </c>
      <c r="L60" s="79"/>
      <c r="M60" s="80"/>
      <c r="N60" s="80"/>
    </row>
    <row r="61" spans="1:21" customFormat="1" ht="15" x14ac:dyDescent="0.25">
      <c r="A61" s="63"/>
      <c r="B61" s="129" t="s">
        <v>71</v>
      </c>
      <c r="C61" s="130"/>
      <c r="D61" s="64">
        <f>D59+D60</f>
        <v>5303.04</v>
      </c>
      <c r="E61" s="64">
        <f t="shared" ref="E61:H61" si="0">E59+E60</f>
        <v>11.28</v>
      </c>
      <c r="F61" s="64"/>
      <c r="G61" s="64"/>
      <c r="H61" s="64">
        <f t="shared" si="0"/>
        <v>5314.32</v>
      </c>
      <c r="L61" s="59"/>
      <c r="M61" s="66" t="s">
        <v>71</v>
      </c>
      <c r="N61" s="67"/>
    </row>
    <row r="62" spans="1:21" customFormat="1" ht="15" x14ac:dyDescent="0.25">
      <c r="A62" s="131" t="s">
        <v>72</v>
      </c>
      <c r="B62" s="132"/>
      <c r="C62" s="132"/>
      <c r="D62" s="132"/>
      <c r="E62" s="132"/>
      <c r="F62" s="132"/>
      <c r="G62" s="132"/>
      <c r="H62" s="133"/>
      <c r="L62" s="59" t="s">
        <v>72</v>
      </c>
      <c r="M62" s="66"/>
      <c r="N62" s="67"/>
    </row>
    <row r="63" spans="1:21" customFormat="1" ht="15" x14ac:dyDescent="0.25">
      <c r="A63" s="60">
        <v>19</v>
      </c>
      <c r="B63" s="61"/>
      <c r="C63" s="61" t="s">
        <v>103</v>
      </c>
      <c r="D63" s="62">
        <f>D57*0.0514-0.09</f>
        <v>14792.832055999999</v>
      </c>
      <c r="E63" s="62">
        <f>E57*0.0514</f>
        <v>0.57876400000000006</v>
      </c>
      <c r="F63" s="62"/>
      <c r="G63" s="62"/>
      <c r="H63" s="62">
        <f>D63+E63</f>
        <v>14793.410819999999</v>
      </c>
      <c r="L63" s="59"/>
      <c r="M63" s="66"/>
      <c r="N63" s="67"/>
      <c r="U63" s="85" t="s">
        <v>105</v>
      </c>
    </row>
    <row r="64" spans="1:21" customFormat="1" ht="15" x14ac:dyDescent="0.25">
      <c r="A64" s="63"/>
      <c r="B64" s="129" t="s">
        <v>73</v>
      </c>
      <c r="C64" s="130"/>
      <c r="D64" s="64">
        <f>D63</f>
        <v>14792.832055999999</v>
      </c>
      <c r="E64" s="64">
        <f>E63</f>
        <v>0.57876400000000006</v>
      </c>
      <c r="F64" s="65"/>
      <c r="G64" s="65"/>
      <c r="H64" s="65">
        <f>D64+E64</f>
        <v>14793.410819999999</v>
      </c>
      <c r="L64" s="59"/>
      <c r="M64" s="66" t="s">
        <v>73</v>
      </c>
      <c r="N64" s="67"/>
    </row>
    <row r="65" spans="1:21" customFormat="1" ht="15" x14ac:dyDescent="0.25">
      <c r="A65" s="63"/>
      <c r="B65" s="136" t="s">
        <v>104</v>
      </c>
      <c r="C65" s="135"/>
      <c r="D65" s="64">
        <f>D57+D64</f>
        <v>302592.87205599999</v>
      </c>
      <c r="E65" s="64">
        <f t="shared" ref="E65:H65" si="1">E57+E64</f>
        <v>11.838763999999999</v>
      </c>
      <c r="F65" s="64"/>
      <c r="G65" s="64"/>
      <c r="H65" s="64">
        <f t="shared" si="1"/>
        <v>302604.71081999998</v>
      </c>
      <c r="L65" s="59"/>
      <c r="M65" s="66"/>
      <c r="N65" s="67" t="s">
        <v>74</v>
      </c>
    </row>
    <row r="66" spans="1:21" customFormat="1" ht="15" x14ac:dyDescent="0.25">
      <c r="A66" s="63"/>
      <c r="B66" s="136" t="s">
        <v>74</v>
      </c>
      <c r="C66" s="135"/>
      <c r="D66" s="64">
        <f>D61+D65</f>
        <v>307895.91205599997</v>
      </c>
      <c r="E66" s="64">
        <f t="shared" ref="E66:H66" si="2">E61+E65</f>
        <v>23.118763999999999</v>
      </c>
      <c r="F66" s="64"/>
      <c r="G66" s="64"/>
      <c r="H66" s="64">
        <f t="shared" si="2"/>
        <v>307919.03081999999</v>
      </c>
      <c r="L66" s="59"/>
      <c r="M66" s="66"/>
      <c r="N66" s="67" t="s">
        <v>74</v>
      </c>
    </row>
    <row r="67" spans="1:21" customFormat="1" ht="15" x14ac:dyDescent="0.25">
      <c r="A67" s="131" t="s">
        <v>75</v>
      </c>
      <c r="B67" s="132"/>
      <c r="C67" s="132"/>
      <c r="D67" s="132"/>
      <c r="E67" s="132"/>
      <c r="F67" s="132"/>
      <c r="G67" s="132"/>
      <c r="H67" s="133"/>
      <c r="L67" s="59" t="s">
        <v>75</v>
      </c>
      <c r="M67" s="66"/>
      <c r="N67" s="67"/>
    </row>
    <row r="68" spans="1:21" customFormat="1" ht="15" x14ac:dyDescent="0.25">
      <c r="A68" s="60">
        <v>20</v>
      </c>
      <c r="B68" s="61" t="s">
        <v>76</v>
      </c>
      <c r="C68" s="61" t="s">
        <v>77</v>
      </c>
      <c r="D68" s="62">
        <f>D66*0.2</f>
        <v>61579.182411199996</v>
      </c>
      <c r="E68" s="62">
        <f t="shared" ref="E68:H68" si="3">E66*0.2</f>
        <v>4.6237528000000001</v>
      </c>
      <c r="F68" s="62"/>
      <c r="G68" s="62"/>
      <c r="H68" s="62">
        <f t="shared" si="3"/>
        <v>61583.806164000001</v>
      </c>
      <c r="L68" s="59"/>
      <c r="M68" s="66"/>
      <c r="N68" s="67"/>
    </row>
    <row r="69" spans="1:21" customFormat="1" ht="15" x14ac:dyDescent="0.25">
      <c r="A69" s="63"/>
      <c r="B69" s="129" t="s">
        <v>78</v>
      </c>
      <c r="C69" s="130"/>
      <c r="D69" s="64">
        <f>D68</f>
        <v>61579.182411199996</v>
      </c>
      <c r="E69" s="64">
        <f>E68</f>
        <v>4.6237528000000001</v>
      </c>
      <c r="F69" s="65"/>
      <c r="G69" s="65"/>
      <c r="H69" s="65">
        <f>H68</f>
        <v>61583.806164000001</v>
      </c>
      <c r="L69" s="59"/>
      <c r="M69" s="66" t="s">
        <v>78</v>
      </c>
      <c r="N69" s="67"/>
    </row>
    <row r="70" spans="1:21" customFormat="1" ht="15" x14ac:dyDescent="0.25">
      <c r="A70" s="63"/>
      <c r="B70" s="134" t="s">
        <v>79</v>
      </c>
      <c r="C70" s="135"/>
      <c r="D70" s="64">
        <f>D66+D69</f>
        <v>369475.09446719999</v>
      </c>
      <c r="E70" s="64">
        <f t="shared" ref="E70:H70" si="4">E66+E69</f>
        <v>27.742516799999997</v>
      </c>
      <c r="F70" s="64"/>
      <c r="G70" s="64"/>
      <c r="H70" s="64">
        <f t="shared" si="4"/>
        <v>369502.83698399999</v>
      </c>
      <c r="L70" s="59"/>
      <c r="M70" s="66"/>
      <c r="N70" s="67" t="s">
        <v>79</v>
      </c>
      <c r="U70" s="81">
        <f>'реестры кс-2'!J23/1000</f>
        <v>369502.83537600009</v>
      </c>
    </row>
    <row r="71" spans="1:21" ht="11.25" customHeight="1" x14ac:dyDescent="0.2">
      <c r="U71" s="82">
        <f>H70-U70</f>
        <v>1.6079999040812254E-3</v>
      </c>
    </row>
    <row r="73" spans="1:21" customFormat="1" ht="15" x14ac:dyDescent="0.25">
      <c r="A73" s="68" t="s">
        <v>80</v>
      </c>
      <c r="B73" s="54"/>
      <c r="D73" s="69"/>
      <c r="E73" s="138" t="s">
        <v>81</v>
      </c>
      <c r="F73" s="138"/>
      <c r="G73" s="138"/>
      <c r="H73" s="138"/>
      <c r="O73" s="55" t="s">
        <v>81</v>
      </c>
    </row>
    <row r="74" spans="1:21" s="72" customFormat="1" ht="18.75" customHeight="1" x14ac:dyDescent="0.25">
      <c r="A74" s="70"/>
      <c r="B74" s="70"/>
      <c r="C74" s="137" t="s">
        <v>82</v>
      </c>
      <c r="D74" s="137"/>
      <c r="E74" s="137"/>
      <c r="F74" s="137"/>
      <c r="G74" s="137"/>
      <c r="H74" s="137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</row>
    <row r="75" spans="1:21" customFormat="1" ht="15" x14ac:dyDescent="0.25">
      <c r="A75" s="68" t="s">
        <v>83</v>
      </c>
      <c r="B75" s="54"/>
      <c r="D75" s="69"/>
      <c r="E75" s="138" t="s">
        <v>81</v>
      </c>
      <c r="F75" s="138"/>
      <c r="G75" s="138"/>
      <c r="H75" s="138"/>
      <c r="P75" s="55" t="s">
        <v>81</v>
      </c>
    </row>
    <row r="76" spans="1:21" s="72" customFormat="1" ht="18.75" customHeight="1" x14ac:dyDescent="0.25">
      <c r="A76" s="70"/>
      <c r="B76" s="70"/>
      <c r="C76" s="137" t="s">
        <v>82</v>
      </c>
      <c r="D76" s="137"/>
      <c r="E76" s="137"/>
      <c r="F76" s="137"/>
      <c r="G76" s="137"/>
      <c r="H76" s="137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</row>
    <row r="77" spans="1:21" customFormat="1" ht="15" x14ac:dyDescent="0.25">
      <c r="A77" s="139" t="s">
        <v>84</v>
      </c>
      <c r="B77" s="139"/>
      <c r="C77" s="139"/>
      <c r="D77" s="139"/>
      <c r="E77" s="138" t="s">
        <v>81</v>
      </c>
      <c r="F77" s="138"/>
      <c r="G77" s="138"/>
      <c r="H77" s="138"/>
      <c r="Q77" s="55" t="s">
        <v>84</v>
      </c>
      <c r="R77" s="55" t="s">
        <v>81</v>
      </c>
    </row>
    <row r="78" spans="1:21" s="72" customFormat="1" ht="18.75" customHeight="1" x14ac:dyDescent="0.25">
      <c r="A78" s="70"/>
      <c r="B78" s="70"/>
      <c r="C78" s="137" t="s">
        <v>82</v>
      </c>
      <c r="D78" s="137"/>
      <c r="E78" s="137"/>
      <c r="F78" s="137"/>
      <c r="G78" s="137"/>
      <c r="H78" s="137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</row>
    <row r="79" spans="1:21" customFormat="1" ht="15" x14ac:dyDescent="0.25">
      <c r="A79" s="68" t="s">
        <v>2</v>
      </c>
      <c r="B79" s="54"/>
      <c r="C79" s="140"/>
      <c r="D79" s="140"/>
      <c r="E79" s="138" t="s">
        <v>81</v>
      </c>
      <c r="F79" s="138"/>
      <c r="G79" s="138"/>
      <c r="H79" s="138"/>
      <c r="S79" s="55" t="s">
        <v>8</v>
      </c>
      <c r="T79" s="55" t="s">
        <v>81</v>
      </c>
    </row>
    <row r="80" spans="1:21" s="72" customFormat="1" ht="18.75" customHeight="1" x14ac:dyDescent="0.25">
      <c r="A80" s="70"/>
      <c r="B80" s="70"/>
      <c r="C80" s="137" t="s">
        <v>85</v>
      </c>
      <c r="D80" s="137"/>
      <c r="E80" s="137"/>
      <c r="F80" s="137"/>
      <c r="G80" s="137"/>
      <c r="H80" s="137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</row>
  </sheetData>
  <mergeCells count="53">
    <mergeCell ref="C80:H80"/>
    <mergeCell ref="B69:C69"/>
    <mergeCell ref="B70:C70"/>
    <mergeCell ref="E73:H73"/>
    <mergeCell ref="C74:H74"/>
    <mergeCell ref="E75:H75"/>
    <mergeCell ref="C76:H76"/>
    <mergeCell ref="A77:D77"/>
    <mergeCell ref="E77:H77"/>
    <mergeCell ref="C78:H78"/>
    <mergeCell ref="C79:D79"/>
    <mergeCell ref="E79:H79"/>
    <mergeCell ref="A67:H67"/>
    <mergeCell ref="B65:C65"/>
    <mergeCell ref="B51:C51"/>
    <mergeCell ref="A52:H52"/>
    <mergeCell ref="B54:C54"/>
    <mergeCell ref="B55:C55"/>
    <mergeCell ref="A56:H56"/>
    <mergeCell ref="B57:C57"/>
    <mergeCell ref="A58:H58"/>
    <mergeCell ref="B61:C61"/>
    <mergeCell ref="A62:H62"/>
    <mergeCell ref="B64:C64"/>
    <mergeCell ref="B66:C66"/>
    <mergeCell ref="B50:C50"/>
    <mergeCell ref="H22:H23"/>
    <mergeCell ref="A25:H25"/>
    <mergeCell ref="B29:C29"/>
    <mergeCell ref="A30:H30"/>
    <mergeCell ref="B35:C35"/>
    <mergeCell ref="A36:H36"/>
    <mergeCell ref="B42:C42"/>
    <mergeCell ref="A43:H43"/>
    <mergeCell ref="B46:C46"/>
    <mergeCell ref="B47:C47"/>
    <mergeCell ref="A48:H48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B16:G16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FB45-77E2-4DC4-ACFB-D92630D235BE}">
  <sheetPr>
    <tabColor rgb="FFFF0000"/>
  </sheetPr>
  <dimension ref="A1:M23"/>
  <sheetViews>
    <sheetView tabSelected="1" view="pageBreakPreview" zoomScale="80" zoomScaleNormal="100" zoomScaleSheetLayoutView="80" workbookViewId="0">
      <pane ySplit="2" topLeftCell="A9" activePane="bottomLeft" state="frozen"/>
      <selection pane="bottomLeft" activeCell="J22" sqref="J22"/>
    </sheetView>
  </sheetViews>
  <sheetFormatPr defaultRowHeight="15" x14ac:dyDescent="0.25"/>
  <cols>
    <col min="1" max="1" width="17" style="33" customWidth="1"/>
    <col min="2" max="2" width="11.85546875" style="33" customWidth="1"/>
    <col min="3" max="3" width="51" style="33" customWidth="1"/>
    <col min="4" max="4" width="19" style="33" customWidth="1"/>
    <col min="5" max="10" width="20.7109375" style="33" customWidth="1"/>
    <col min="11" max="11" width="9.140625" style="33"/>
    <col min="12" max="12" width="9.28515625" style="33" bestFit="1" customWidth="1"/>
    <col min="13" max="13" width="16.85546875" style="33" bestFit="1" customWidth="1"/>
    <col min="14" max="16384" width="9.140625" style="33"/>
  </cols>
  <sheetData>
    <row r="1" spans="1:13" x14ac:dyDescent="0.25">
      <c r="A1" s="31"/>
      <c r="B1" s="31"/>
      <c r="C1" s="31"/>
      <c r="D1" s="31"/>
      <c r="E1" s="95"/>
      <c r="F1" s="95"/>
      <c r="G1" s="95"/>
      <c r="H1" s="31"/>
      <c r="I1" s="32"/>
      <c r="J1" s="31"/>
    </row>
    <row r="2" spans="1:13" ht="60" x14ac:dyDescent="0.25">
      <c r="A2" s="34" t="s">
        <v>86</v>
      </c>
      <c r="B2" s="34" t="s">
        <v>87</v>
      </c>
      <c r="C2" s="34" t="s">
        <v>88</v>
      </c>
      <c r="D2" s="34" t="s">
        <v>89</v>
      </c>
      <c r="E2" s="34" t="s">
        <v>90</v>
      </c>
      <c r="F2" s="34" t="s">
        <v>91</v>
      </c>
      <c r="G2" s="34" t="s">
        <v>92</v>
      </c>
      <c r="H2" s="35" t="s">
        <v>93</v>
      </c>
      <c r="I2" s="34" t="s">
        <v>94</v>
      </c>
      <c r="J2" s="35" t="s">
        <v>95</v>
      </c>
    </row>
    <row r="3" spans="1:13" ht="28.5" customHeight="1" x14ac:dyDescent="0.25">
      <c r="A3" s="36">
        <v>1</v>
      </c>
      <c r="B3" s="37" t="s">
        <v>20</v>
      </c>
      <c r="C3" s="38" t="s">
        <v>21</v>
      </c>
      <c r="D3" s="39">
        <v>47118689.25</v>
      </c>
      <c r="E3" s="40">
        <v>3863732.52</v>
      </c>
      <c r="F3" s="40">
        <v>1223578.1200000001</v>
      </c>
      <c r="G3" s="40">
        <v>52205999.890000001</v>
      </c>
      <c r="H3" s="40">
        <v>54889388.289999999</v>
      </c>
      <c r="I3" s="41">
        <v>1.2</v>
      </c>
      <c r="J3" s="42">
        <f>ROUND(H3*I3,2)</f>
        <v>65867265.950000003</v>
      </c>
    </row>
    <row r="4" spans="1:13" ht="27" customHeight="1" x14ac:dyDescent="0.25">
      <c r="A4" s="36">
        <v>2</v>
      </c>
      <c r="B4" s="37" t="s">
        <v>22</v>
      </c>
      <c r="C4" s="38" t="s">
        <v>23</v>
      </c>
      <c r="D4" s="39">
        <v>39281459.539999999</v>
      </c>
      <c r="E4" s="40">
        <v>3221079.68</v>
      </c>
      <c r="F4" s="40">
        <v>1020060.94</v>
      </c>
      <c r="G4" s="40">
        <v>43522600.159999996</v>
      </c>
      <c r="H4" s="40">
        <v>45759661.810000002</v>
      </c>
      <c r="I4" s="41">
        <v>1.2</v>
      </c>
      <c r="J4" s="42">
        <f t="shared" ref="J4:J16" si="0">ROUND(H4*I4,2)</f>
        <v>54911594.170000002</v>
      </c>
    </row>
    <row r="5" spans="1:13" ht="24" customHeight="1" x14ac:dyDescent="0.25">
      <c r="A5" s="36">
        <v>3</v>
      </c>
      <c r="B5" s="43" t="s">
        <v>28</v>
      </c>
      <c r="C5" s="38" t="s">
        <v>29</v>
      </c>
      <c r="D5" s="39">
        <v>142510715.22</v>
      </c>
      <c r="E5" s="40">
        <v>11685878.65</v>
      </c>
      <c r="F5" s="40">
        <v>3700718.26</v>
      </c>
      <c r="G5" s="40">
        <v>157897312.13</v>
      </c>
      <c r="H5" s="40">
        <v>166013233.97999999</v>
      </c>
      <c r="I5" s="41">
        <v>1.2</v>
      </c>
      <c r="J5" s="42">
        <f t="shared" si="0"/>
        <v>199215880.78</v>
      </c>
    </row>
    <row r="6" spans="1:13" s="46" customFormat="1" ht="24" customHeight="1" x14ac:dyDescent="0.25">
      <c r="A6" s="36">
        <v>4</v>
      </c>
      <c r="B6" s="37" t="s">
        <v>50</v>
      </c>
      <c r="C6" s="38" t="s">
        <v>51</v>
      </c>
      <c r="D6" s="44">
        <v>1644504.42</v>
      </c>
      <c r="E6" s="45">
        <v>134849.35999999999</v>
      </c>
      <c r="F6" s="45">
        <v>42704.49</v>
      </c>
      <c r="G6" s="45">
        <v>1822058.27</v>
      </c>
      <c r="H6" s="45">
        <v>1915712.07</v>
      </c>
      <c r="I6" s="41">
        <v>1.2</v>
      </c>
      <c r="J6" s="42">
        <f t="shared" si="0"/>
        <v>2298854.48</v>
      </c>
    </row>
    <row r="7" spans="1:13" s="46" customFormat="1" ht="24" customHeight="1" x14ac:dyDescent="0.25">
      <c r="A7" s="36">
        <v>5</v>
      </c>
      <c r="B7" s="37" t="s">
        <v>96</v>
      </c>
      <c r="C7" s="38" t="s">
        <v>33</v>
      </c>
      <c r="D7" s="44">
        <v>7708019.79</v>
      </c>
      <c r="E7" s="45">
        <v>632057.62</v>
      </c>
      <c r="F7" s="45">
        <v>200161.86</v>
      </c>
      <c r="G7" s="45">
        <v>8540239.2699999996</v>
      </c>
      <c r="H7" s="45">
        <v>8979207.5700000003</v>
      </c>
      <c r="I7" s="41">
        <v>1.2</v>
      </c>
      <c r="J7" s="42">
        <f t="shared" si="0"/>
        <v>10775049.08</v>
      </c>
    </row>
    <row r="8" spans="1:13" s="46" customFormat="1" ht="24" customHeight="1" x14ac:dyDescent="0.25">
      <c r="A8" s="36">
        <v>6</v>
      </c>
      <c r="B8" s="37" t="s">
        <v>97</v>
      </c>
      <c r="C8" s="38" t="s">
        <v>98</v>
      </c>
      <c r="D8" s="44">
        <v>1177977.71</v>
      </c>
      <c r="E8" s="45">
        <v>96594.17</v>
      </c>
      <c r="F8" s="45">
        <v>30589.73</v>
      </c>
      <c r="G8" s="45">
        <v>1305161.6100000001</v>
      </c>
      <c r="H8" s="45">
        <v>1372246.92</v>
      </c>
      <c r="I8" s="41">
        <v>1.2</v>
      </c>
      <c r="J8" s="42">
        <f t="shared" si="0"/>
        <v>1646696.3</v>
      </c>
      <c r="L8" s="47"/>
      <c r="M8" s="48"/>
    </row>
    <row r="9" spans="1:13" s="46" customFormat="1" ht="28.5" customHeight="1" x14ac:dyDescent="0.25">
      <c r="A9" s="36">
        <v>7</v>
      </c>
      <c r="B9" s="37" t="s">
        <v>34</v>
      </c>
      <c r="C9" s="38" t="s">
        <v>35</v>
      </c>
      <c r="D9" s="44">
        <v>1164136.06</v>
      </c>
      <c r="E9" s="45">
        <v>95459.16</v>
      </c>
      <c r="F9" s="45">
        <v>30230.29</v>
      </c>
      <c r="G9" s="45">
        <v>1289825.51</v>
      </c>
      <c r="H9" s="45">
        <v>1356122.54</v>
      </c>
      <c r="I9" s="41">
        <v>1.2</v>
      </c>
      <c r="J9" s="42">
        <f t="shared" si="0"/>
        <v>1627347.05</v>
      </c>
      <c r="L9" s="47"/>
      <c r="M9" s="48"/>
    </row>
    <row r="10" spans="1:13" s="46" customFormat="1" ht="24" customHeight="1" x14ac:dyDescent="0.25">
      <c r="A10" s="36">
        <v>8</v>
      </c>
      <c r="B10" s="37" t="s">
        <v>40</v>
      </c>
      <c r="C10" s="38" t="s">
        <v>41</v>
      </c>
      <c r="D10" s="44">
        <v>866585.5</v>
      </c>
      <c r="E10" s="45">
        <v>71060.009999999995</v>
      </c>
      <c r="F10" s="45">
        <v>22503.49</v>
      </c>
      <c r="G10" s="45">
        <v>960149</v>
      </c>
      <c r="H10" s="45">
        <v>1009500.66</v>
      </c>
      <c r="I10" s="41">
        <v>1.2</v>
      </c>
      <c r="J10" s="42">
        <f t="shared" si="0"/>
        <v>1211400.79</v>
      </c>
      <c r="L10" s="47"/>
      <c r="M10" s="48"/>
    </row>
    <row r="11" spans="1:13" s="46" customFormat="1" ht="24" customHeight="1" x14ac:dyDescent="0.25">
      <c r="A11" s="36">
        <v>9</v>
      </c>
      <c r="B11" s="37" t="s">
        <v>52</v>
      </c>
      <c r="C11" s="38" t="s">
        <v>53</v>
      </c>
      <c r="D11" s="44">
        <v>10963448.359999999</v>
      </c>
      <c r="E11" s="45">
        <v>899002.77</v>
      </c>
      <c r="F11" s="45">
        <v>284698.83</v>
      </c>
      <c r="G11" s="45">
        <v>12147149.960000001</v>
      </c>
      <c r="H11" s="45">
        <v>12771513.470000001</v>
      </c>
      <c r="I11" s="41">
        <v>1.2</v>
      </c>
      <c r="J11" s="42">
        <f t="shared" si="0"/>
        <v>15325816.16</v>
      </c>
      <c r="L11" s="47"/>
      <c r="M11" s="48"/>
    </row>
    <row r="12" spans="1:13" s="46" customFormat="1" ht="24" customHeight="1" x14ac:dyDescent="0.25">
      <c r="A12" s="36">
        <v>10</v>
      </c>
      <c r="B12" s="37" t="s">
        <v>30</v>
      </c>
      <c r="C12" s="38" t="s">
        <v>31</v>
      </c>
      <c r="D12" s="44">
        <v>3752233.29</v>
      </c>
      <c r="E12" s="45">
        <v>307683.13</v>
      </c>
      <c r="F12" s="45">
        <v>97437.99</v>
      </c>
      <c r="G12" s="45">
        <v>4157354.41</v>
      </c>
      <c r="H12" s="45">
        <v>4371042.43</v>
      </c>
      <c r="I12" s="41">
        <v>1.2</v>
      </c>
      <c r="J12" s="42">
        <f t="shared" si="0"/>
        <v>5245250.92</v>
      </c>
      <c r="L12" s="47"/>
      <c r="M12" s="48"/>
    </row>
    <row r="13" spans="1:13" s="46" customFormat="1" ht="27.75" customHeight="1" x14ac:dyDescent="0.25">
      <c r="A13" s="36">
        <v>11</v>
      </c>
      <c r="B13" s="37" t="s">
        <v>42</v>
      </c>
      <c r="C13" s="38" t="s">
        <v>43</v>
      </c>
      <c r="D13" s="44">
        <v>361611.41</v>
      </c>
      <c r="E13" s="45">
        <v>29652.14</v>
      </c>
      <c r="F13" s="45">
        <v>9390.33</v>
      </c>
      <c r="G13" s="45">
        <v>400653.88</v>
      </c>
      <c r="H13" s="45">
        <v>421247.49</v>
      </c>
      <c r="I13" s="41">
        <v>1.2</v>
      </c>
      <c r="J13" s="42">
        <f t="shared" si="0"/>
        <v>505496.99</v>
      </c>
      <c r="L13" s="47"/>
      <c r="M13" s="48"/>
    </row>
    <row r="14" spans="1:13" s="46" customFormat="1" ht="30.75" customHeight="1" x14ac:dyDescent="0.25">
      <c r="A14" s="36">
        <v>12</v>
      </c>
      <c r="B14" s="37" t="s">
        <v>38</v>
      </c>
      <c r="C14" s="38" t="s">
        <v>39</v>
      </c>
      <c r="D14" s="44">
        <v>241726.59</v>
      </c>
      <c r="E14" s="45">
        <v>19821.580000000002</v>
      </c>
      <c r="F14" s="45">
        <v>6277.16</v>
      </c>
      <c r="G14" s="45">
        <v>267825.33</v>
      </c>
      <c r="H14" s="45">
        <v>281591.55</v>
      </c>
      <c r="I14" s="41">
        <v>1.2</v>
      </c>
      <c r="J14" s="42">
        <f t="shared" si="0"/>
        <v>337909.86</v>
      </c>
      <c r="L14" s="47"/>
      <c r="M14" s="48"/>
    </row>
    <row r="15" spans="1:13" s="46" customFormat="1" ht="24" customHeight="1" x14ac:dyDescent="0.25">
      <c r="A15" s="36">
        <v>13</v>
      </c>
      <c r="B15" s="37" t="s">
        <v>44</v>
      </c>
      <c r="C15" s="38" t="s">
        <v>99</v>
      </c>
      <c r="D15" s="44">
        <v>2571608.66</v>
      </c>
      <c r="E15" s="45">
        <v>210871.91</v>
      </c>
      <c r="F15" s="45">
        <v>66779.53</v>
      </c>
      <c r="G15" s="45">
        <v>2849260.1</v>
      </c>
      <c r="H15" s="45">
        <v>2995712.07</v>
      </c>
      <c r="I15" s="41">
        <v>1.2</v>
      </c>
      <c r="J15" s="42">
        <f t="shared" si="0"/>
        <v>3594854.48</v>
      </c>
      <c r="L15" s="47"/>
      <c r="M15" s="48"/>
    </row>
    <row r="16" spans="1:13" s="46" customFormat="1" ht="28.5" customHeight="1" x14ac:dyDescent="0.25">
      <c r="A16" s="36">
        <v>14</v>
      </c>
      <c r="B16" s="37" t="s">
        <v>46</v>
      </c>
      <c r="C16" s="38" t="s">
        <v>47</v>
      </c>
      <c r="D16" s="44">
        <v>402278.26</v>
      </c>
      <c r="E16" s="45">
        <v>32986.82</v>
      </c>
      <c r="F16" s="45">
        <v>10446.36</v>
      </c>
      <c r="G16" s="45">
        <v>445711.44</v>
      </c>
      <c r="H16" s="45">
        <v>468621.01</v>
      </c>
      <c r="I16" s="41">
        <v>1.2</v>
      </c>
      <c r="J16" s="42">
        <f t="shared" si="0"/>
        <v>562345.21</v>
      </c>
      <c r="L16" s="47"/>
      <c r="M16" s="48"/>
    </row>
    <row r="17" spans="1:13" s="46" customFormat="1" ht="0.75" customHeight="1" x14ac:dyDescent="0.25">
      <c r="A17" s="36"/>
      <c r="B17" s="37"/>
      <c r="C17" s="38"/>
      <c r="D17" s="45"/>
      <c r="E17" s="45"/>
      <c r="F17" s="45"/>
      <c r="G17" s="45"/>
      <c r="H17" s="45"/>
      <c r="I17" s="41"/>
      <c r="J17" s="42"/>
    </row>
    <row r="18" spans="1:13" s="46" customFormat="1" ht="24" customHeight="1" x14ac:dyDescent="0.25">
      <c r="A18" s="49"/>
      <c r="B18" s="50" t="s">
        <v>100</v>
      </c>
      <c r="C18" s="49"/>
      <c r="D18" s="51">
        <f t="shared" ref="D18:J18" si="1">SUM(D3:D17)</f>
        <v>259764994.05999994</v>
      </c>
      <c r="E18" s="51">
        <f t="shared" si="1"/>
        <v>21300729.520000003</v>
      </c>
      <c r="F18" s="51">
        <f t="shared" si="1"/>
        <v>6745577.3800000027</v>
      </c>
      <c r="G18" s="51">
        <f t="shared" si="1"/>
        <v>287811300.96000004</v>
      </c>
      <c r="H18" s="51">
        <f t="shared" si="1"/>
        <v>302604801.86000007</v>
      </c>
      <c r="I18" s="51"/>
      <c r="J18" s="51">
        <f t="shared" si="1"/>
        <v>363125762.22000009</v>
      </c>
      <c r="L18" s="47"/>
    </row>
    <row r="20" spans="1:13" s="46" customFormat="1" ht="28.5" customHeight="1" x14ac:dyDescent="0.25">
      <c r="A20" s="36">
        <v>15</v>
      </c>
      <c r="B20" s="37" t="s">
        <v>101</v>
      </c>
      <c r="C20" s="38" t="s">
        <v>69</v>
      </c>
      <c r="D20" s="44">
        <v>3513833.05</v>
      </c>
      <c r="E20" s="45">
        <v>0</v>
      </c>
      <c r="F20" s="45">
        <v>0</v>
      </c>
      <c r="G20" s="45">
        <f>D20</f>
        <v>3513833.05</v>
      </c>
      <c r="H20" s="45">
        <v>0</v>
      </c>
      <c r="I20" s="41">
        <v>1.2</v>
      </c>
      <c r="J20" s="42">
        <f>G20*I20</f>
        <v>4216599.6599999992</v>
      </c>
      <c r="L20" s="47"/>
      <c r="M20" s="48"/>
    </row>
    <row r="21" spans="1:13" s="46" customFormat="1" ht="24" customHeight="1" x14ac:dyDescent="0.25">
      <c r="A21" s="36">
        <v>16</v>
      </c>
      <c r="B21" s="37" t="s">
        <v>102</v>
      </c>
      <c r="C21" s="38" t="s">
        <v>70</v>
      </c>
      <c r="D21" s="44">
        <v>1800394.58</v>
      </c>
      <c r="E21" s="45">
        <v>0</v>
      </c>
      <c r="F21" s="45">
        <v>0</v>
      </c>
      <c r="G21" s="45">
        <f>D21</f>
        <v>1800394.58</v>
      </c>
      <c r="H21" s="45">
        <v>0</v>
      </c>
      <c r="I21" s="41">
        <v>1.2</v>
      </c>
      <c r="J21" s="42">
        <f>G21*I21</f>
        <v>2160473.4959999998</v>
      </c>
      <c r="L21" s="47"/>
      <c r="M21" s="48"/>
    </row>
    <row r="22" spans="1:13" x14ac:dyDescent="0.25">
      <c r="J22" s="52"/>
    </row>
    <row r="23" spans="1:13" s="46" customFormat="1" ht="24" hidden="1" customHeight="1" x14ac:dyDescent="0.25">
      <c r="A23" s="49"/>
      <c r="B23" s="50" t="s">
        <v>100</v>
      </c>
      <c r="C23" s="49"/>
      <c r="D23" s="51">
        <f>D18+D20+D21</f>
        <v>265079221.68999997</v>
      </c>
      <c r="E23" s="51">
        <f t="shared" ref="E23:J23" si="2">E18+E20+E21</f>
        <v>21300729.520000003</v>
      </c>
      <c r="F23" s="51">
        <f t="shared" si="2"/>
        <v>6745577.3800000027</v>
      </c>
      <c r="G23" s="51">
        <f t="shared" si="2"/>
        <v>293125528.59000003</v>
      </c>
      <c r="H23" s="51">
        <f t="shared" si="2"/>
        <v>302604801.86000007</v>
      </c>
      <c r="I23" s="51"/>
      <c r="J23" s="51">
        <f t="shared" si="2"/>
        <v>369502835.37600011</v>
      </c>
      <c r="L23" s="47"/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ССР1 без 1,0514</vt:lpstr>
      <vt:lpstr>ССР1 с 1,0514</vt:lpstr>
      <vt:lpstr>реестры кс-2</vt:lpstr>
      <vt:lpstr>'ССР1 без 1,0514'!Заголовки_для_печати</vt:lpstr>
      <vt:lpstr>'ССР1 с 1,0514'!Заголовки_для_печати</vt:lpstr>
      <vt:lpstr>'реестры кс-2'!Область_печати</vt:lpstr>
      <vt:lpstr>'ССР1 без 1,0514'!Область_печати</vt:lpstr>
      <vt:lpstr>'ССР1 с 1,0514'!Область_печати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2024-10-02T16:42:31Z</dcterms:modified>
</cp:coreProperties>
</file>