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МВМ\Кабель\"/>
    </mc:Choice>
  </mc:AlternateContent>
  <bookViews>
    <workbookView xWindow="0" yWindow="0" windowWidth="23040" windowHeight="9240"/>
  </bookViews>
  <sheets>
    <sheet name="Лист2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8" i="3" l="1"/>
  <c r="F179" i="3"/>
  <c r="F177" i="3"/>
  <c r="F175" i="3"/>
  <c r="F173" i="3"/>
  <c r="F171" i="3"/>
  <c r="F169" i="3"/>
  <c r="F167" i="3"/>
  <c r="F165" i="3"/>
  <c r="F163" i="3"/>
  <c r="F159" i="3"/>
  <c r="F150" i="3"/>
  <c r="F144" i="3"/>
  <c r="F142" i="3"/>
  <c r="F140" i="3"/>
  <c r="F138" i="3"/>
  <c r="F136" i="3"/>
  <c r="F134" i="3"/>
  <c r="F132" i="3"/>
  <c r="F130" i="3"/>
  <c r="F126" i="3"/>
  <c r="F121" i="3"/>
  <c r="F119" i="3"/>
  <c r="F113" i="3"/>
  <c r="F95" i="3"/>
  <c r="F90" i="3"/>
  <c r="F88" i="3"/>
  <c r="F78" i="3"/>
  <c r="F76" i="3"/>
  <c r="F74" i="3"/>
  <c r="F72" i="3"/>
  <c r="F70" i="3"/>
  <c r="F66" i="3"/>
  <c r="F59" i="3"/>
  <c r="F57" i="3"/>
  <c r="F41" i="3"/>
  <c r="F39" i="3"/>
  <c r="F37" i="3"/>
  <c r="F35" i="3"/>
  <c r="F33" i="3"/>
  <c r="F29" i="3"/>
  <c r="F22" i="3"/>
  <c r="F20" i="3"/>
  <c r="B9" i="3"/>
  <c r="B10" i="3" s="1"/>
  <c r="B12" i="3" s="1"/>
  <c r="B13" i="3" s="1"/>
  <c r="B15" i="3" s="1"/>
  <c r="B18" i="3" s="1"/>
  <c r="B19" i="3" s="1"/>
  <c r="B21" i="3" s="1"/>
  <c r="B23" i="3" s="1"/>
  <c r="B26" i="3" s="1"/>
  <c r="B28" i="3" s="1"/>
  <c r="B30" i="3" s="1"/>
  <c r="B32" i="3" s="1"/>
  <c r="B34" i="3" s="1"/>
  <c r="B36" i="3" s="1"/>
  <c r="B38" i="3" s="1"/>
  <c r="B40" i="3" s="1"/>
  <c r="B42" i="3" s="1"/>
  <c r="B44" i="3" s="1"/>
  <c r="B48" i="3" s="1"/>
  <c r="B50" i="3" s="1"/>
  <c r="B55" i="3" s="1"/>
  <c r="B56" i="3" s="1"/>
  <c r="B58" i="3" s="1"/>
  <c r="B60" i="3" s="1"/>
  <c r="B63" i="3" s="1"/>
  <c r="B65" i="3" s="1"/>
  <c r="B67" i="3" s="1"/>
  <c r="B69" i="3" s="1"/>
  <c r="B71" i="3" s="1"/>
  <c r="B73" i="3" s="1"/>
  <c r="B75" i="3" s="1"/>
  <c r="B77" i="3" s="1"/>
  <c r="B79" i="3" s="1"/>
  <c r="B81" i="3" s="1"/>
  <c r="B85" i="3" s="1"/>
  <c r="B86" i="3" s="1"/>
  <c r="B87" i="3" s="1"/>
  <c r="B89" i="3" s="1"/>
  <c r="B91" i="3" s="1"/>
  <c r="B92" i="3" s="1"/>
  <c r="B94" i="3" s="1"/>
  <c r="B96" i="3" s="1"/>
  <c r="B98" i="3" s="1"/>
  <c r="B105" i="3" s="1"/>
  <c r="B107" i="3" s="1"/>
  <c r="B108" i="3" s="1"/>
  <c r="B110" i="3" s="1"/>
  <c r="B112" i="3" s="1"/>
  <c r="B116" i="3" s="1"/>
  <c r="B118" i="3" s="1"/>
  <c r="B120" i="3" s="1"/>
  <c r="B123" i="3" s="1"/>
  <c r="B125" i="3" s="1"/>
  <c r="B129" i="3" l="1"/>
  <c r="B131" i="3" s="1"/>
  <c r="B133" i="3" s="1"/>
  <c r="B135" i="3" s="1"/>
  <c r="B137" i="3" s="1"/>
  <c r="B139" i="3" s="1"/>
  <c r="B141" i="3" s="1"/>
  <c r="B143" i="3" s="1"/>
  <c r="B147" i="3" s="1"/>
  <c r="B149" i="3" s="1"/>
  <c r="B151" i="3" s="1"/>
  <c r="B154" i="3" s="1"/>
  <c r="B156" i="3" s="1"/>
  <c r="B158" i="3" s="1"/>
  <c r="B160" i="3" s="1"/>
  <c r="B162" i="3" s="1"/>
  <c r="B164" i="3" s="1"/>
  <c r="B166" i="3" s="1"/>
  <c r="B168" i="3" s="1"/>
  <c r="B170" i="3" s="1"/>
  <c r="B172" i="3" s="1"/>
  <c r="B174" i="3" s="1"/>
  <c r="B176" i="3" s="1"/>
  <c r="B178" i="3" s="1"/>
  <c r="B180" i="3" s="1"/>
  <c r="B182" i="3" s="1"/>
  <c r="B184" i="3" s="1"/>
  <c r="B186" i="3" s="1"/>
  <c r="B187" i="3" s="1"/>
  <c r="B188" i="3" s="1"/>
  <c r="B189" i="3" s="1"/>
  <c r="B127" i="3"/>
</calcChain>
</file>

<file path=xl/sharedStrings.xml><?xml version="1.0" encoding="utf-8"?>
<sst xmlns="http://schemas.openxmlformats.org/spreadsheetml/2006/main" count="452" uniqueCount="201">
  <si>
    <t>№ п/п</t>
  </si>
  <si>
    <t>Ед.изм</t>
  </si>
  <si>
    <t>Кол-во</t>
  </si>
  <si>
    <t>3.1</t>
  </si>
  <si>
    <t>6.1</t>
  </si>
  <si>
    <t>шт.</t>
  </si>
  <si>
    <t>8.1</t>
  </si>
  <si>
    <t>9.1</t>
  </si>
  <si>
    <t>10.1</t>
  </si>
  <si>
    <t>11.1</t>
  </si>
  <si>
    <t>Пусконаладочные работы</t>
  </si>
  <si>
    <t xml:space="preserve">Итого </t>
  </si>
  <si>
    <t>14.1</t>
  </si>
  <si>
    <t>15.1</t>
  </si>
  <si>
    <t>16.1</t>
  </si>
  <si>
    <t>17.1</t>
  </si>
  <si>
    <t>18.1</t>
  </si>
  <si>
    <t>19.1</t>
  </si>
  <si>
    <t>20.1</t>
  </si>
  <si>
    <t>м2</t>
  </si>
  <si>
    <t>12.1</t>
  </si>
  <si>
    <t>13.1</t>
  </si>
  <si>
    <t>1.1</t>
  </si>
  <si>
    <t>5.1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</si>
  <si>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</si>
  <si>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</si>
  <si>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</si>
  <si>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</si>
  <si>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Монтаж кронштейнов Т-образных L=400 по стенам цеха 417 и помещении энерговставки</t>
  </si>
  <si>
    <t>м.п.</t>
  </si>
  <si>
    <t>Монтаж вертикального лотка лестничного 200х100 с техэтажа в помещение ПС №26</t>
  </si>
  <si>
    <t>Монтаж кронштейнов Т-образных L=200 по приямку и стенам ПС №26</t>
  </si>
  <si>
    <t>Монтаж кабеля</t>
  </si>
  <si>
    <t>Монтаж концевых муфт на кабель АСБ 3х95</t>
  </si>
  <si>
    <t>Прокладка кабеля АСБ 3х95 по кронштейнам в приямке и на стенах ПС №106 с креплением кабельными стяжками</t>
  </si>
  <si>
    <t>Прокладка кабеля АСБ 3х95 по кронштейнам на кабельных эстакадах высотой до 9м с креплением кабельными стяжками</t>
  </si>
  <si>
    <t>Прокладка кабеля АСБ 3х95 вертикально по лотку лестничному с креплением кабельными стяжками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</si>
  <si>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</si>
  <si>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</si>
  <si>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Прокладка кабеля АСБ 3х95 по кронштейнам в на фасаде на высоте до 9м с креплением кабельными стяжками</t>
  </si>
  <si>
    <t>Прокладка кабеля АСБ 3х95 по кронштейнам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</si>
  <si>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№25 с креплением кабельными стяжками</t>
  </si>
  <si>
    <t xml:space="preserve">Реконструкция высоковольтного кабеля от ПС №106 к ПС №24, 6 кВ 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</si>
  <si>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</si>
  <si>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</si>
  <si>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Монтаж вертикального лотка лестничного 400х100 высоте до 12м</t>
  </si>
  <si>
    <t>Монтаж кронштейнов Т-образных L=400 по парапету цеха №5 Монтаж консолей</t>
  </si>
  <si>
    <t>Монтаж горизонтального лотка лестничного 400х100</t>
  </si>
  <si>
    <t>м.п</t>
  </si>
  <si>
    <t>Монтаж кронштейнов Т-образных L=400 по стенам зенитного фонаря цеха №5</t>
  </si>
  <si>
    <t xml:space="preserve">Монтаж горизонтального лотка лестничного 400х100 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</si>
  <si>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</si>
  <si>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</si>
  <si>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Монтаж вертикального лотка лестничного 200х100 с кровли цеха №5 в помещение ПС №24 на высоте до 12м с установкой лесов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</si>
  <si>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</si>
  <si>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</si>
  <si>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</si>
  <si>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</si>
  <si>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Прокладка кабеля АСБ 3х95 по горизонтальному лотку лестничному на высоте до 9м с креплением кабельными стяжками</t>
  </si>
  <si>
    <t>Прокладка кабеля АСБ 3х95 по вертикальному лотку лестничному на высоте до 12м с креплением кабельными стяжками</t>
  </si>
  <si>
    <t>Прокладка кабеля АСБ 3х95 по горизонтальному лестничному лотку с креплением кабельными стяжками</t>
  </si>
  <si>
    <t>Прокладка кабеля АСБ 3х95 в лотках перфорированных по кровле цеха №5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</si>
  <si>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</si>
  <si>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Прокладка кабеля АСБ 3х95 по горизонтальному лестничному лотку по парапету до эстакады</t>
  </si>
  <si>
    <t xml:space="preserve">Прокладка кабеля АСБ 3х95 по существующим кронштейнам эстакада высотой до 9м с креплением кабельными стяжками </t>
  </si>
  <si>
    <t>Прокладка кабеля АСБ 3х95 по кронштейнам на фасаде цеха №121 в ПС №30 высотой до 9м с креплением кабельными стяжками</t>
  </si>
  <si>
    <t>Консоль настенная средняя 400х2,5 цинк</t>
  </si>
  <si>
    <t>Консоль настенная средняя 200х2,5 цинк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</si>
  <si>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</si>
  <si>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обшивки фасада из профлиста  (ранее демонтированного) на высоте до 12м, с установкой лесов</t>
  </si>
  <si>
    <t>Лоток перфорированный 400х100х1,0 L= 3000 цинк</t>
  </si>
  <si>
    <t>Лоток лестничный 400х100х1,2 L= 3000 цинк</t>
  </si>
  <si>
    <t>Лоток лестничный 200х100х1,2 L= 3000 цинк</t>
  </si>
  <si>
    <t>Лоток перфорированный 200х100х1,0 L= 3000 цинк</t>
  </si>
  <si>
    <t>Крышка лотка универсальная 200х0,7 L= 3000 цинк</t>
  </si>
  <si>
    <t>Крышка лотка универсальная 400х0,7 L= 3000 цинк</t>
  </si>
  <si>
    <t>Угол внутренний 90° 400х100х1.2 цинк</t>
  </si>
  <si>
    <t>Крышка угла внутреннего 90° 400х1.2 цинк</t>
  </si>
  <si>
    <t>Угол наружный 90° 400х100х1.2 цинк</t>
  </si>
  <si>
    <t>Крышка угла наружного 90° 400х1.2 цинк</t>
  </si>
  <si>
    <t xml:space="preserve">Кабель АСБ 3х95 </t>
  </si>
  <si>
    <t>мп</t>
  </si>
  <si>
    <t>Муфта концевая КВтпН-10-70/120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</si>
  <si>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</si>
  <si>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Опора кровельная горизонтальная</t>
  </si>
  <si>
    <t>Болт полнонарезной цинк DIN933 М16х12</t>
  </si>
  <si>
    <t>Пробивка отверстий в ж/б панелях толщиной 400мм (0,1м2/шт.; 0,05м3/шт.)</t>
  </si>
  <si>
    <t>Установкой ж/б опор с интервалом 2м по кровле цеха №5</t>
  </si>
  <si>
    <t>Монтаж соединительных муфт на кабель АСБ 3х95</t>
  </si>
  <si>
    <t>Муфта соединительная 3 СТп-10 (70-120) с соединителями</t>
  </si>
  <si>
    <t>Гайка с фланцем DIN6923</t>
  </si>
  <si>
    <t>6.2</t>
  </si>
  <si>
    <t>21.1</t>
  </si>
  <si>
    <t>22.1</t>
  </si>
  <si>
    <t>24.1</t>
  </si>
  <si>
    <t>25.1</t>
  </si>
  <si>
    <t>26.1</t>
  </si>
  <si>
    <t>27.1</t>
  </si>
  <si>
    <t>30.1</t>
  </si>
  <si>
    <t>31.1</t>
  </si>
  <si>
    <t>33.1</t>
  </si>
  <si>
    <t>34.1</t>
  </si>
  <si>
    <t>35.1</t>
  </si>
  <si>
    <t>36.1</t>
  </si>
  <si>
    <t>39.1</t>
  </si>
  <si>
    <t>41.1</t>
  </si>
  <si>
    <t>42.1</t>
  </si>
  <si>
    <t>43.1</t>
  </si>
  <si>
    <t>44.1</t>
  </si>
  <si>
    <t>46.1</t>
  </si>
  <si>
    <t>45.1</t>
  </si>
  <si>
    <t>48.1</t>
  </si>
  <si>
    <t>49.1</t>
  </si>
  <si>
    <t>50.1</t>
  </si>
  <si>
    <t>51.1</t>
  </si>
  <si>
    <t>Сверление отверстий</t>
  </si>
  <si>
    <t>Анкер болт с гайкой М10х95 цинк</t>
  </si>
  <si>
    <t>Герметизация примыканий в местах установки анкеров на кровле</t>
  </si>
  <si>
    <t>Герметик кровельный KIM TEC 310мл</t>
  </si>
  <si>
    <t>53.1</t>
  </si>
  <si>
    <t>54.1</t>
  </si>
  <si>
    <t>55.1</t>
  </si>
  <si>
    <t>56.1</t>
  </si>
  <si>
    <t>52.1</t>
  </si>
  <si>
    <t>57.1</t>
  </si>
  <si>
    <t>58.1</t>
  </si>
  <si>
    <t>59.1</t>
  </si>
  <si>
    <t>60.1</t>
  </si>
  <si>
    <t>61.1</t>
  </si>
  <si>
    <t>62.1</t>
  </si>
  <si>
    <t>63.1</t>
  </si>
  <si>
    <t>64.1</t>
  </si>
  <si>
    <t>65.1</t>
  </si>
  <si>
    <t>66.1</t>
  </si>
  <si>
    <t>67.1</t>
  </si>
  <si>
    <t>68.1</t>
  </si>
  <si>
    <t>69.1</t>
  </si>
  <si>
    <t xml:space="preserve">Установка распорных анкерных болтов </t>
  </si>
  <si>
    <t>Монтаж кабельных коробов перфорированных 400х100, с крышкой с креплением к кронштейнам по системе DKC или аналог</t>
  </si>
  <si>
    <t>Монтаж кабельных коробов перфорированных 200х100, с крышкой с креплением к кронштейнам по системе DKC или аналог</t>
  </si>
  <si>
    <t>Испытания изоляции кабеля повышенным напряжением перед переключением</t>
  </si>
  <si>
    <t>Заделка труб пеной двухкомпонентной огнезащитной DN1201</t>
  </si>
  <si>
    <t>Огнезащитное покрытие для кабелей ОГРАКС-ВВ (1,5кг/м2)</t>
  </si>
  <si>
    <t>кг</t>
  </si>
  <si>
    <t>Установка футляров в перекрытии из трубы полиэтиленовой  ПЭ110х6,6,  L=0,4м</t>
  </si>
  <si>
    <t>Прокладка кабеля АСБ 3х95 по кронштейнам в приямке и на стенах ПС №30 с креплением кабельными стяжками</t>
  </si>
  <si>
    <t>т</t>
  </si>
  <si>
    <t xml:space="preserve">Подъем кабеля и м/к лотков у на кровлю здания цеха  высотой до 14м </t>
  </si>
  <si>
    <t>м</t>
  </si>
  <si>
    <t>Труба полиэтиленовая  ПЭ110х6,6</t>
  </si>
  <si>
    <t>22.2</t>
  </si>
  <si>
    <t>22.3</t>
  </si>
  <si>
    <t>22.4</t>
  </si>
  <si>
    <t>28.1</t>
  </si>
  <si>
    <t>29.1</t>
  </si>
  <si>
    <t>32.1</t>
  </si>
  <si>
    <t>45.2</t>
  </si>
  <si>
    <t>45.3</t>
  </si>
  <si>
    <t>45.4</t>
  </si>
  <si>
    <t>45.5</t>
  </si>
  <si>
    <t>45.6</t>
  </si>
  <si>
    <t>50.2</t>
  </si>
  <si>
    <t>50.3</t>
  </si>
  <si>
    <t>70.1</t>
  </si>
  <si>
    <t>71.1</t>
  </si>
  <si>
    <t>72.1</t>
  </si>
  <si>
    <t>73.1</t>
  </si>
  <si>
    <t>74.1</t>
  </si>
  <si>
    <t>76.1</t>
  </si>
  <si>
    <t>75.1</t>
  </si>
  <si>
    <t>77.1</t>
  </si>
  <si>
    <t>78.1</t>
  </si>
  <si>
    <t>79.1</t>
  </si>
  <si>
    <t>80.1</t>
  </si>
  <si>
    <t>81.1</t>
  </si>
  <si>
    <t>Покраска кабеля  АСБ 3х95 огнезащитным составом в ПС-106 (30м)</t>
  </si>
  <si>
    <t>Покраска кабеля  АСБ 3х95 огнезащитным составом в помещении энерговставки и ПС-26 (168м)</t>
  </si>
  <si>
    <t>Покраска кабеля  АСБ 3х95 огнезащитным составом в помещении энерговставки и ПС-25 (384м)</t>
  </si>
  <si>
    <t>Испытания изоляции кабельной линии повышенным напряжением после переключения</t>
  </si>
  <si>
    <t>Фазировка кабельной линии</t>
  </si>
  <si>
    <t>Покраска кабеля  АСБ 3х95 огнезащитным составом толщиной слоя 0,8 ммв ПС-30 (20м)</t>
  </si>
  <si>
    <t>испытание</t>
  </si>
  <si>
    <t>жил</t>
  </si>
  <si>
    <t>Прокладка кабеля АСБ 3х95 по кронштейнам на фасаде на высоте до 9м с креплением кабельными стяжками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</si>
  <si>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</si>
  <si>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№26 с креплением кабельными стяжками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</si>
  <si>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</si>
  <si>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Прокладка кабеля АСБ 3х95 в ПС №24 по вертикальному лотку лестничному на высоте до 12м с креплением кабельными стяжками</t>
  </si>
  <si>
    <t>Пена двухкомпонентная огнезащитная DN1201 (330мл)</t>
  </si>
  <si>
    <t>Демонтаж обшивки фасада из профлиста (с сохранением материала) на высоте до 9м, для обеспечения доступа к кабельному каналу</t>
  </si>
  <si>
    <t xml:space="preserve">Монтаж дополнительных кронштейнов Т-образных L=400 по стене в кабельном канале, </t>
  </si>
  <si>
    <t xml:space="preserve">Монтаж обшивки фасада из профлиста (ранее демонтированного) на высоте до 9м, </t>
  </si>
  <si>
    <t>Наименование работ и материалов</t>
  </si>
  <si>
    <t>Непредвиденные</t>
  </si>
  <si>
    <t>компл.</t>
  </si>
  <si>
    <t>Консоль настенная средняя 400х2,5 цинк (1,05 кг.)</t>
  </si>
  <si>
    <t>где материал?</t>
  </si>
  <si>
    <t>номенклатура, рисунок, не понятно что за изделие</t>
  </si>
  <si>
    <t>какаких? Диаметр, глубина</t>
  </si>
  <si>
    <t>количество</t>
  </si>
  <si>
    <t>В расценках учтены Краны на автомобильном ходу, грузоподъемность 16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</si>
</sst>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2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right" wrapText="1"/>
    </xf>
    <xf numFmtId="0" fontId="4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3" fillId="5" borderId="1" xfId="0" applyNumberFormat="1" applyFont="1" applyFill="1" applyBorder="1" applyAlignment="1">
      <alignment horizontal="center" vertical="center" wrapText="1"/>
    </xf>
    <xf numFmtId="167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2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left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3">
    <cellStyle name="ЛокСмМТСН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0"/>
  <sheetViews>
    <sheetView tabSelected="1" zoomScaleNormal="100" workbookViewId="0">
      <selection activeCell="D186" sqref="D186"/>
    </sheetView>
  </sheetViews>
  <sheetFormatPr defaultRowHeight="14.4" x14ac:dyDescent="0.3"/>
  <cols>
    <col min="3" max="3" width="65.109375" customWidth="1"/>
    <col min="4" max="4" width="31.44140625" style="19" customWidth="1"/>
    <col min="5" max="5" width="11.5546875" customWidth="1"/>
    <col min="6" max="6" width="11" bestFit="1" customWidth="1"/>
  </cols>
  <sheetData>
    <row r="2" spans="2:6" ht="24" customHeight="1" x14ac:dyDescent="0.3">
      <c r="B2" s="37" t="s">
        <v>0</v>
      </c>
      <c r="C2" s="38" t="s">
        <v>192</v>
      </c>
      <c r="D2" s="35"/>
      <c r="E2" s="38" t="s">
        <v>1</v>
      </c>
      <c r="F2" s="38" t="s">
        <v>2</v>
      </c>
    </row>
    <row r="3" spans="2:6" x14ac:dyDescent="0.3">
      <c r="B3" s="37"/>
      <c r="C3" s="38"/>
      <c r="D3" s="36"/>
      <c r="E3" s="38"/>
      <c r="F3" s="38"/>
    </row>
    <row r="4" spans="2:6" x14ac:dyDescent="0.3">
      <c r="B4" s="2">
        <v>1</v>
      </c>
      <c r="C4" s="3">
        <v>2</v>
      </c>
      <c r="D4" s="18"/>
      <c r="E4" s="3">
        <v>3</v>
      </c>
      <c r="F4" s="3">
        <v>4</v>
      </c>
    </row>
    <row r="5" spans="2:6" x14ac:dyDescent="0.3">
      <c r="B5" s="17"/>
      <c r="C5" s="34" t="s">
        <v>24</v>
      </c>
      <c r="D5" s="34"/>
      <c r="E5" s="34"/>
      <c r="F5" s="34"/>
    </row>
    <row r="6" spans="2:6" x14ac:dyDescent="0.3">
      <c r="B6" s="11"/>
      <c r="C6" s="12" t="s">
        <v>25</v>
      </c>
      <c r="D6" s="12"/>
      <c r="E6" s="11"/>
      <c r="F6" s="13"/>
    </row>
    <row r="7" spans="2:6" ht="27.6" x14ac:dyDescent="0.3">
      <c r="B7" s="1">
        <v>1</v>
      </c>
      <c r="C7" s="5" t="s">
        <v>26</v>
      </c>
      <c r="D7" s="5"/>
      <c r="E7" s="4" t="s">
        <v>27</v>
      </c>
      <c r="F7" s="20">
        <v>16</v>
      </c>
    </row>
    <row r="8" spans="2:6" x14ac:dyDescent="0.3">
      <c r="B8" s="14" t="s">
        <v>22</v>
      </c>
      <c r="C8" s="15" t="s">
        <v>195</v>
      </c>
      <c r="D8" s="15"/>
      <c r="E8" s="10" t="s">
        <v>5</v>
      </c>
      <c r="F8" s="20">
        <v>16</v>
      </c>
    </row>
    <row r="9" spans="2:6" ht="27.6" x14ac:dyDescent="0.3">
      <c r="B9" s="1">
        <f>B7+1</f>
        <v>2</v>
      </c>
      <c r="C9" s="5" t="s">
        <v>189</v>
      </c>
      <c r="D9" s="5"/>
      <c r="E9" s="4" t="s">
        <v>19</v>
      </c>
      <c r="F9" s="20">
        <v>114</v>
      </c>
    </row>
    <row r="10" spans="2:6" ht="27.6" x14ac:dyDescent="0.3">
      <c r="B10" s="1">
        <f>B9+1</f>
        <v>3</v>
      </c>
      <c r="C10" s="5" t="s">
        <v>190</v>
      </c>
      <c r="D10" s="5"/>
      <c r="E10" s="4" t="s">
        <v>27</v>
      </c>
      <c r="F10" s="20">
        <v>51</v>
      </c>
    </row>
    <row r="11" spans="2:6" x14ac:dyDescent="0.3">
      <c r="B11" s="14" t="s">
        <v>3</v>
      </c>
      <c r="C11" s="15" t="s">
        <v>66</v>
      </c>
      <c r="D11" s="15"/>
      <c r="E11" s="10" t="s">
        <v>5</v>
      </c>
      <c r="F11" s="20">
        <v>51</v>
      </c>
    </row>
    <row r="12" spans="2:6" ht="27.6" x14ac:dyDescent="0.3">
      <c r="B12" s="1">
        <f>B10+1</f>
        <v>4</v>
      </c>
      <c r="C12" s="5" t="s">
        <v>191</v>
      </c>
      <c r="D12" s="5"/>
      <c r="E12" s="4" t="s">
        <v>19</v>
      </c>
      <c r="F12" s="20">
        <v>114</v>
      </c>
    </row>
    <row r="13" spans="2:6" ht="27.6" x14ac:dyDescent="0.3">
      <c r="B13" s="1">
        <f>B12+1</f>
        <v>5</v>
      </c>
      <c r="C13" s="5" t="s">
        <v>28</v>
      </c>
      <c r="D13" s="5"/>
      <c r="E13" s="4" t="s">
        <v>27</v>
      </c>
      <c r="F13" s="20">
        <v>27</v>
      </c>
    </row>
    <row r="14" spans="2:6" x14ac:dyDescent="0.3">
      <c r="B14" s="14" t="s">
        <v>23</v>
      </c>
      <c r="C14" s="15" t="s">
        <v>66</v>
      </c>
      <c r="D14" s="15"/>
      <c r="E14" s="10" t="s">
        <v>5</v>
      </c>
      <c r="F14" s="20">
        <v>27</v>
      </c>
    </row>
    <row r="15" spans="2:6" ht="27.6" x14ac:dyDescent="0.3">
      <c r="B15" s="1">
        <f>B13+1</f>
        <v>6</v>
      </c>
      <c r="C15" s="5" t="s">
        <v>138</v>
      </c>
      <c r="D15" s="5"/>
      <c r="E15" s="4" t="s">
        <v>29</v>
      </c>
      <c r="F15" s="20">
        <v>54</v>
      </c>
    </row>
    <row r="16" spans="2:6" x14ac:dyDescent="0.3">
      <c r="B16" s="23" t="s">
        <v>4</v>
      </c>
      <c r="C16" s="24" t="s">
        <v>70</v>
      </c>
      <c r="D16" s="24"/>
      <c r="E16" s="25" t="s">
        <v>5</v>
      </c>
      <c r="F16" s="33">
        <v>18</v>
      </c>
    </row>
    <row r="17" spans="2:6" x14ac:dyDescent="0.3">
      <c r="B17" s="23" t="s">
        <v>91</v>
      </c>
      <c r="C17" s="24" t="s">
        <v>75</v>
      </c>
      <c r="D17" s="24"/>
      <c r="E17" s="25" t="s">
        <v>5</v>
      </c>
      <c r="F17" s="33">
        <v>18</v>
      </c>
    </row>
    <row r="18" spans="2:6" ht="27.6" x14ac:dyDescent="0.3">
      <c r="B18" s="1">
        <f>B15+1</f>
        <v>7</v>
      </c>
      <c r="C18" s="5" t="s">
        <v>86</v>
      </c>
      <c r="D18" s="5"/>
      <c r="E18" s="4" t="s">
        <v>27</v>
      </c>
      <c r="F18" s="20">
        <v>2</v>
      </c>
    </row>
    <row r="19" spans="2:6" ht="27.6" x14ac:dyDescent="0.3">
      <c r="B19" s="1">
        <f>B18+1</f>
        <v>8</v>
      </c>
      <c r="C19" s="6" t="s">
        <v>144</v>
      </c>
      <c r="D19" s="6"/>
      <c r="E19" s="1" t="s">
        <v>27</v>
      </c>
      <c r="F19" s="20">
        <v>2</v>
      </c>
    </row>
    <row r="20" spans="2:6" x14ac:dyDescent="0.3">
      <c r="B20" s="14" t="s">
        <v>6</v>
      </c>
      <c r="C20" s="15" t="s">
        <v>149</v>
      </c>
      <c r="D20" s="15"/>
      <c r="E20" s="10" t="s">
        <v>148</v>
      </c>
      <c r="F20" s="21">
        <f>2*0.4</f>
        <v>0.8</v>
      </c>
    </row>
    <row r="21" spans="2:6" ht="27.6" x14ac:dyDescent="0.3">
      <c r="B21" s="1">
        <f>B19+1</f>
        <v>9</v>
      </c>
      <c r="C21" s="5" t="s">
        <v>30</v>
      </c>
      <c r="D21" s="5"/>
      <c r="E21" s="4" t="s">
        <v>29</v>
      </c>
      <c r="F21" s="20">
        <v>10</v>
      </c>
    </row>
    <row r="22" spans="2:6" x14ac:dyDescent="0.3">
      <c r="B22" s="14" t="s">
        <v>7</v>
      </c>
      <c r="C22" s="15" t="s">
        <v>72</v>
      </c>
      <c r="D22" s="15"/>
      <c r="E22" s="10" t="s">
        <v>5</v>
      </c>
      <c r="F22" s="21">
        <f>ROUND(10/3,1)</f>
        <v>3.3</v>
      </c>
    </row>
    <row r="23" spans="2:6" x14ac:dyDescent="0.3">
      <c r="B23" s="1">
        <f>B21+1</f>
        <v>10</v>
      </c>
      <c r="C23" s="5" t="s">
        <v>31</v>
      </c>
      <c r="D23" s="5"/>
      <c r="E23" s="4" t="s">
        <v>27</v>
      </c>
      <c r="F23" s="20">
        <v>21</v>
      </c>
    </row>
    <row r="24" spans="2:6" x14ac:dyDescent="0.3">
      <c r="B24" s="14" t="s">
        <v>8</v>
      </c>
      <c r="C24" s="15" t="s">
        <v>67</v>
      </c>
      <c r="D24" s="15"/>
      <c r="E24" s="10" t="s">
        <v>5</v>
      </c>
      <c r="F24" s="20">
        <v>21</v>
      </c>
    </row>
    <row r="25" spans="2:6" x14ac:dyDescent="0.3">
      <c r="B25" s="11"/>
      <c r="C25" s="12" t="s">
        <v>32</v>
      </c>
      <c r="D25" s="12"/>
      <c r="E25" s="11"/>
      <c r="F25" s="13"/>
    </row>
    <row r="26" spans="2:6" x14ac:dyDescent="0.3">
      <c r="B26" s="1">
        <f>B23+1</f>
        <v>11</v>
      </c>
      <c r="C26" s="5" t="s">
        <v>33</v>
      </c>
      <c r="D26" s="5"/>
      <c r="E26" s="4" t="s">
        <v>27</v>
      </c>
      <c r="F26" s="20">
        <v>4</v>
      </c>
    </row>
    <row r="27" spans="2:6" x14ac:dyDescent="0.3">
      <c r="B27" s="14" t="s">
        <v>9</v>
      </c>
      <c r="C27" s="15" t="s">
        <v>82</v>
      </c>
      <c r="D27" s="15"/>
      <c r="E27" s="10" t="s">
        <v>5</v>
      </c>
      <c r="F27" s="20">
        <v>4</v>
      </c>
    </row>
    <row r="28" spans="2:6" ht="27.6" x14ac:dyDescent="0.3">
      <c r="B28" s="1">
        <f>B26+1</f>
        <v>12</v>
      </c>
      <c r="C28" s="5" t="s">
        <v>34</v>
      </c>
      <c r="D28" s="5"/>
      <c r="E28" s="4" t="s">
        <v>29</v>
      </c>
      <c r="F28" s="20">
        <v>30</v>
      </c>
    </row>
    <row r="29" spans="2:6" x14ac:dyDescent="0.3">
      <c r="B29" s="14" t="s">
        <v>20</v>
      </c>
      <c r="C29" s="15" t="s">
        <v>80</v>
      </c>
      <c r="D29" s="15"/>
      <c r="E29" s="10" t="s">
        <v>81</v>
      </c>
      <c r="F29" s="22">
        <f>ROUND(30*1.02,2)</f>
        <v>30.6</v>
      </c>
    </row>
    <row r="30" spans="2:6" x14ac:dyDescent="0.3">
      <c r="B30" s="1">
        <f>B28+1</f>
        <v>13</v>
      </c>
      <c r="C30" s="6" t="s">
        <v>175</v>
      </c>
      <c r="D30" s="6"/>
      <c r="E30" s="1" t="s">
        <v>19</v>
      </c>
      <c r="F30" s="21">
        <v>4.2</v>
      </c>
    </row>
    <row r="31" spans="2:6" x14ac:dyDescent="0.3">
      <c r="B31" s="23" t="s">
        <v>21</v>
      </c>
      <c r="C31" s="24" t="s">
        <v>142</v>
      </c>
      <c r="D31" s="24"/>
      <c r="E31" s="25" t="s">
        <v>143</v>
      </c>
      <c r="F31" s="22">
        <v>6.3</v>
      </c>
    </row>
    <row r="32" spans="2:6" ht="27.6" x14ac:dyDescent="0.3">
      <c r="B32" s="1">
        <f>B30+1</f>
        <v>14</v>
      </c>
      <c r="C32" s="5" t="s">
        <v>35</v>
      </c>
      <c r="D32" s="5"/>
      <c r="E32" s="4" t="s">
        <v>29</v>
      </c>
      <c r="F32" s="20">
        <v>304</v>
      </c>
    </row>
    <row r="33" spans="2:6" x14ac:dyDescent="0.3">
      <c r="B33" s="14" t="s">
        <v>12</v>
      </c>
      <c r="C33" s="15" t="s">
        <v>80</v>
      </c>
      <c r="D33" s="15"/>
      <c r="E33" s="10" t="s">
        <v>81</v>
      </c>
      <c r="F33" s="22">
        <f>ROUND(304*1.02,2)</f>
        <v>310.08</v>
      </c>
    </row>
    <row r="34" spans="2:6" ht="27.6" x14ac:dyDescent="0.3">
      <c r="B34" s="1">
        <f>B32+1</f>
        <v>15</v>
      </c>
      <c r="C34" s="5" t="s">
        <v>183</v>
      </c>
      <c r="D34" s="5"/>
      <c r="E34" s="4" t="s">
        <v>29</v>
      </c>
      <c r="F34" s="20">
        <v>152</v>
      </c>
    </row>
    <row r="35" spans="2:6" x14ac:dyDescent="0.3">
      <c r="B35" s="14" t="s">
        <v>13</v>
      </c>
      <c r="C35" s="15" t="s">
        <v>80</v>
      </c>
      <c r="D35" s="15"/>
      <c r="E35" s="10" t="s">
        <v>81</v>
      </c>
      <c r="F35" s="22">
        <f>ROUND(152*1.02,2)</f>
        <v>155.04</v>
      </c>
    </row>
    <row r="36" spans="2:6" ht="27.6" x14ac:dyDescent="0.3">
      <c r="B36" s="1">
        <f>B34+1</f>
        <v>16</v>
      </c>
      <c r="C36" s="5" t="s">
        <v>184</v>
      </c>
      <c r="D36" s="5"/>
      <c r="E36" s="4" t="s">
        <v>29</v>
      </c>
      <c r="F36" s="20">
        <v>108</v>
      </c>
    </row>
    <row r="37" spans="2:6" x14ac:dyDescent="0.3">
      <c r="B37" s="14" t="s">
        <v>14</v>
      </c>
      <c r="C37" s="15" t="s">
        <v>80</v>
      </c>
      <c r="D37" s="15"/>
      <c r="E37" s="10" t="s">
        <v>81</v>
      </c>
      <c r="F37" s="22">
        <f>ROUND(108*1.02,2)</f>
        <v>110.16</v>
      </c>
    </row>
    <row r="38" spans="2:6" ht="27.6" x14ac:dyDescent="0.3">
      <c r="B38" s="1">
        <f>B36+1</f>
        <v>17</v>
      </c>
      <c r="C38" s="5" t="s">
        <v>36</v>
      </c>
      <c r="D38" s="5"/>
      <c r="E38" s="4" t="s">
        <v>29</v>
      </c>
      <c r="F38" s="20">
        <v>20</v>
      </c>
    </row>
    <row r="39" spans="2:6" x14ac:dyDescent="0.3">
      <c r="B39" s="14" t="s">
        <v>15</v>
      </c>
      <c r="C39" s="15" t="s">
        <v>80</v>
      </c>
      <c r="D39" s="15"/>
      <c r="E39" s="10" t="s">
        <v>81</v>
      </c>
      <c r="F39" s="22">
        <f>ROUND(20*1.02,2)</f>
        <v>20.399999999999999</v>
      </c>
    </row>
    <row r="40" spans="2:6" ht="27.6" x14ac:dyDescent="0.3">
      <c r="B40" s="1">
        <f>B38+1</f>
        <v>18</v>
      </c>
      <c r="C40" s="5" t="s">
        <v>185</v>
      </c>
      <c r="D40" s="5"/>
      <c r="E40" s="4" t="s">
        <v>29</v>
      </c>
      <c r="F40" s="20">
        <v>40</v>
      </c>
    </row>
    <row r="41" spans="2:6" x14ac:dyDescent="0.3">
      <c r="B41" s="14" t="s">
        <v>16</v>
      </c>
      <c r="C41" s="15" t="s">
        <v>80</v>
      </c>
      <c r="D41" s="15"/>
      <c r="E41" s="10" t="s">
        <v>81</v>
      </c>
      <c r="F41" s="22">
        <f>ROUND(40*1.02,2)</f>
        <v>40.799999999999997</v>
      </c>
    </row>
    <row r="42" spans="2:6" ht="27.6" x14ac:dyDescent="0.3">
      <c r="B42" s="1">
        <f>B40+1</f>
        <v>19</v>
      </c>
      <c r="C42" s="6" t="s">
        <v>176</v>
      </c>
      <c r="D42" s="6"/>
      <c r="E42" s="1" t="s">
        <v>19</v>
      </c>
      <c r="F42" s="21">
        <v>23.7</v>
      </c>
    </row>
    <row r="43" spans="2:6" x14ac:dyDescent="0.3">
      <c r="B43" s="23" t="s">
        <v>17</v>
      </c>
      <c r="C43" s="24" t="s">
        <v>142</v>
      </c>
      <c r="D43" s="24"/>
      <c r="E43" s="25" t="s">
        <v>143</v>
      </c>
      <c r="F43" s="22">
        <v>35.6</v>
      </c>
    </row>
    <row r="44" spans="2:6" x14ac:dyDescent="0.3">
      <c r="B44" s="1">
        <f>B42+1</f>
        <v>20</v>
      </c>
      <c r="C44" s="6" t="s">
        <v>141</v>
      </c>
      <c r="D44" s="6"/>
      <c r="E44" s="1" t="s">
        <v>27</v>
      </c>
      <c r="F44" s="20">
        <v>2</v>
      </c>
    </row>
    <row r="45" spans="2:6" x14ac:dyDescent="0.3">
      <c r="B45" s="23" t="s">
        <v>18</v>
      </c>
      <c r="C45" s="24" t="s">
        <v>188</v>
      </c>
      <c r="D45" s="24"/>
      <c r="E45" s="25" t="s">
        <v>27</v>
      </c>
      <c r="F45" s="20">
        <v>2</v>
      </c>
    </row>
    <row r="46" spans="2:6" x14ac:dyDescent="0.3">
      <c r="B46" s="17"/>
      <c r="C46" s="34" t="s">
        <v>37</v>
      </c>
      <c r="D46" s="34"/>
      <c r="E46" s="34"/>
      <c r="F46" s="34"/>
    </row>
    <row r="47" spans="2:6" x14ac:dyDescent="0.3">
      <c r="B47" s="11"/>
      <c r="C47" s="12" t="s">
        <v>25</v>
      </c>
      <c r="D47" s="12"/>
      <c r="E47" s="11"/>
      <c r="F47" s="13"/>
    </row>
    <row r="48" spans="2:6" ht="27.6" x14ac:dyDescent="0.3">
      <c r="B48" s="1">
        <f>B44+1</f>
        <v>21</v>
      </c>
      <c r="C48" s="5" t="s">
        <v>38</v>
      </c>
      <c r="D48" s="5"/>
      <c r="E48" s="4" t="s">
        <v>27</v>
      </c>
      <c r="F48" s="20">
        <v>54</v>
      </c>
    </row>
    <row r="49" spans="2:6" x14ac:dyDescent="0.3">
      <c r="B49" s="14" t="s">
        <v>92</v>
      </c>
      <c r="C49" s="15" t="s">
        <v>67</v>
      </c>
      <c r="D49" s="15"/>
      <c r="E49" s="10" t="s">
        <v>5</v>
      </c>
      <c r="F49" s="20">
        <v>54</v>
      </c>
    </row>
    <row r="50" spans="2:6" ht="27.6" x14ac:dyDescent="0.3">
      <c r="B50" s="1">
        <f>B48+1</f>
        <v>22</v>
      </c>
      <c r="C50" s="5" t="s">
        <v>139</v>
      </c>
      <c r="D50" s="5"/>
      <c r="E50" s="4" t="s">
        <v>29</v>
      </c>
      <c r="F50" s="20">
        <v>108</v>
      </c>
    </row>
    <row r="51" spans="2:6" x14ac:dyDescent="0.3">
      <c r="B51" s="23" t="s">
        <v>93</v>
      </c>
      <c r="C51" s="24" t="s">
        <v>73</v>
      </c>
      <c r="D51" s="24"/>
      <c r="E51" s="25" t="s">
        <v>5</v>
      </c>
      <c r="F51" s="20">
        <v>36</v>
      </c>
    </row>
    <row r="52" spans="2:6" x14ac:dyDescent="0.3">
      <c r="B52" s="23" t="s">
        <v>150</v>
      </c>
      <c r="C52" s="24" t="s">
        <v>74</v>
      </c>
      <c r="D52" s="24"/>
      <c r="E52" s="25" t="s">
        <v>5</v>
      </c>
      <c r="F52" s="20">
        <v>36</v>
      </c>
    </row>
    <row r="53" spans="2:6" x14ac:dyDescent="0.3">
      <c r="B53" s="14" t="s">
        <v>151</v>
      </c>
      <c r="C53" s="15" t="s">
        <v>85</v>
      </c>
      <c r="D53" s="15"/>
      <c r="E53" s="10" t="s">
        <v>5</v>
      </c>
      <c r="F53" s="20">
        <v>158</v>
      </c>
    </row>
    <row r="54" spans="2:6" x14ac:dyDescent="0.3">
      <c r="B54" s="14" t="s">
        <v>152</v>
      </c>
      <c r="C54" s="15" t="s">
        <v>90</v>
      </c>
      <c r="D54" s="15"/>
      <c r="E54" s="10" t="s">
        <v>5</v>
      </c>
      <c r="F54" s="20">
        <v>158</v>
      </c>
    </row>
    <row r="55" spans="2:6" ht="27.6" x14ac:dyDescent="0.3">
      <c r="B55" s="1">
        <f>B50+1</f>
        <v>23</v>
      </c>
      <c r="C55" s="6" t="s">
        <v>86</v>
      </c>
      <c r="D55" s="6"/>
      <c r="E55" s="1" t="s">
        <v>27</v>
      </c>
      <c r="F55" s="20">
        <v>2</v>
      </c>
    </row>
    <row r="56" spans="2:6" ht="27.6" x14ac:dyDescent="0.3">
      <c r="B56" s="1">
        <f>B55+1</f>
        <v>24</v>
      </c>
      <c r="C56" s="6" t="s">
        <v>144</v>
      </c>
      <c r="D56" s="6"/>
      <c r="E56" s="1" t="s">
        <v>27</v>
      </c>
      <c r="F56" s="20">
        <v>2</v>
      </c>
    </row>
    <row r="57" spans="2:6" x14ac:dyDescent="0.3">
      <c r="B57" s="14" t="s">
        <v>94</v>
      </c>
      <c r="C57" s="15" t="s">
        <v>149</v>
      </c>
      <c r="D57" s="15"/>
      <c r="E57" s="10" t="s">
        <v>148</v>
      </c>
      <c r="F57" s="21">
        <f>2*0.4</f>
        <v>0.8</v>
      </c>
    </row>
    <row r="58" spans="2:6" ht="27.6" x14ac:dyDescent="0.3">
      <c r="B58" s="1">
        <f>B56+1</f>
        <v>25</v>
      </c>
      <c r="C58" s="5" t="s">
        <v>30</v>
      </c>
      <c r="D58" s="5"/>
      <c r="E58" s="4" t="s">
        <v>29</v>
      </c>
      <c r="F58" s="20">
        <v>10</v>
      </c>
    </row>
    <row r="59" spans="2:6" x14ac:dyDescent="0.3">
      <c r="B59" s="14" t="s">
        <v>95</v>
      </c>
      <c r="C59" s="15" t="s">
        <v>72</v>
      </c>
      <c r="D59" s="15"/>
      <c r="E59" s="10" t="s">
        <v>5</v>
      </c>
      <c r="F59" s="21">
        <f>ROUND(10/3,1)</f>
        <v>3.3</v>
      </c>
    </row>
    <row r="60" spans="2:6" x14ac:dyDescent="0.3">
      <c r="B60" s="1">
        <f>B58+1</f>
        <v>26</v>
      </c>
      <c r="C60" s="5" t="s">
        <v>31</v>
      </c>
      <c r="D60" s="5"/>
      <c r="E60" s="4" t="s">
        <v>27</v>
      </c>
      <c r="F60" s="20">
        <v>21</v>
      </c>
    </row>
    <row r="61" spans="2:6" x14ac:dyDescent="0.3">
      <c r="B61" s="14" t="s">
        <v>96</v>
      </c>
      <c r="C61" s="15" t="s">
        <v>67</v>
      </c>
      <c r="D61" s="15"/>
      <c r="E61" s="10" t="s">
        <v>5</v>
      </c>
      <c r="F61" s="20">
        <v>21</v>
      </c>
    </row>
    <row r="62" spans="2:6" x14ac:dyDescent="0.3">
      <c r="B62" s="11"/>
      <c r="C62" s="12" t="s">
        <v>32</v>
      </c>
      <c r="D62" s="12"/>
      <c r="E62" s="11"/>
      <c r="F62" s="13"/>
    </row>
    <row r="63" spans="2:6" x14ac:dyDescent="0.3">
      <c r="B63" s="1">
        <f>B60+1</f>
        <v>27</v>
      </c>
      <c r="C63" s="5" t="s">
        <v>33</v>
      </c>
      <c r="D63" s="5"/>
      <c r="E63" s="4" t="s">
        <v>27</v>
      </c>
      <c r="F63" s="20">
        <v>4</v>
      </c>
    </row>
    <row r="64" spans="2:6" x14ac:dyDescent="0.3">
      <c r="B64" s="14" t="s">
        <v>97</v>
      </c>
      <c r="C64" s="15" t="s">
        <v>82</v>
      </c>
      <c r="D64" s="15"/>
      <c r="E64" s="10" t="s">
        <v>5</v>
      </c>
      <c r="F64" s="20">
        <v>4</v>
      </c>
    </row>
    <row r="65" spans="2:6" ht="27.6" x14ac:dyDescent="0.3">
      <c r="B65" s="1">
        <f>B63+1</f>
        <v>28</v>
      </c>
      <c r="C65" s="5" t="s">
        <v>34</v>
      </c>
      <c r="D65" s="5"/>
      <c r="E65" s="4" t="s">
        <v>29</v>
      </c>
      <c r="F65" s="20">
        <v>30</v>
      </c>
    </row>
    <row r="66" spans="2:6" x14ac:dyDescent="0.3">
      <c r="B66" s="14" t="s">
        <v>153</v>
      </c>
      <c r="C66" s="15" t="s">
        <v>80</v>
      </c>
      <c r="D66" s="15"/>
      <c r="E66" s="10" t="s">
        <v>81</v>
      </c>
      <c r="F66" s="22">
        <f>ROUND(30*1.02,2)</f>
        <v>30.6</v>
      </c>
    </row>
    <row r="67" spans="2:6" x14ac:dyDescent="0.3">
      <c r="B67" s="1">
        <f>B65+1</f>
        <v>29</v>
      </c>
      <c r="C67" s="6" t="s">
        <v>175</v>
      </c>
      <c r="D67" s="6"/>
      <c r="E67" s="1" t="s">
        <v>19</v>
      </c>
      <c r="F67" s="21">
        <v>4.2</v>
      </c>
    </row>
    <row r="68" spans="2:6" x14ac:dyDescent="0.3">
      <c r="B68" s="23" t="s">
        <v>154</v>
      </c>
      <c r="C68" s="24" t="s">
        <v>142</v>
      </c>
      <c r="D68" s="24"/>
      <c r="E68" s="25" t="s">
        <v>143</v>
      </c>
      <c r="F68" s="22">
        <v>6.3</v>
      </c>
    </row>
    <row r="69" spans="2:6" ht="27.6" x14ac:dyDescent="0.3">
      <c r="B69" s="1">
        <f>B67+1</f>
        <v>30</v>
      </c>
      <c r="C69" s="5" t="s">
        <v>35</v>
      </c>
      <c r="D69" s="5"/>
      <c r="E69" s="4" t="s">
        <v>29</v>
      </c>
      <c r="F69" s="20">
        <v>304</v>
      </c>
    </row>
    <row r="70" spans="2:6" x14ac:dyDescent="0.3">
      <c r="B70" s="14" t="s">
        <v>98</v>
      </c>
      <c r="C70" s="15" t="s">
        <v>80</v>
      </c>
      <c r="D70" s="15"/>
      <c r="E70" s="10" t="s">
        <v>81</v>
      </c>
      <c r="F70" s="22">
        <f>ROUND(304*1.02,2)</f>
        <v>310.08</v>
      </c>
    </row>
    <row r="71" spans="2:6" ht="27.6" x14ac:dyDescent="0.3">
      <c r="B71" s="1">
        <f>B69+1</f>
        <v>31</v>
      </c>
      <c r="C71" s="5" t="s">
        <v>39</v>
      </c>
      <c r="D71" s="5"/>
      <c r="E71" s="4" t="s">
        <v>29</v>
      </c>
      <c r="F71" s="20">
        <v>152</v>
      </c>
    </row>
    <row r="72" spans="2:6" x14ac:dyDescent="0.3">
      <c r="B72" s="14" t="s">
        <v>99</v>
      </c>
      <c r="C72" s="15" t="s">
        <v>80</v>
      </c>
      <c r="D72" s="15"/>
      <c r="E72" s="10" t="s">
        <v>81</v>
      </c>
      <c r="F72" s="22">
        <f>ROUND(152*1.02,2)</f>
        <v>155.04</v>
      </c>
    </row>
    <row r="73" spans="2:6" ht="27.6" x14ac:dyDescent="0.3">
      <c r="B73" s="1">
        <f>B71+1</f>
        <v>32</v>
      </c>
      <c r="C73" s="5" t="s">
        <v>40</v>
      </c>
      <c r="D73" s="5"/>
      <c r="E73" s="4" t="s">
        <v>29</v>
      </c>
      <c r="F73" s="20">
        <v>324</v>
      </c>
    </row>
    <row r="74" spans="2:6" x14ac:dyDescent="0.3">
      <c r="B74" s="14" t="s">
        <v>155</v>
      </c>
      <c r="C74" s="15" t="s">
        <v>80</v>
      </c>
      <c r="D74" s="15"/>
      <c r="E74" s="10" t="s">
        <v>81</v>
      </c>
      <c r="F74" s="22">
        <f>ROUND(324*1.02,2)</f>
        <v>330.48</v>
      </c>
    </row>
    <row r="75" spans="2:6" ht="27.6" x14ac:dyDescent="0.3">
      <c r="B75" s="1">
        <f>B73+1</f>
        <v>33</v>
      </c>
      <c r="C75" s="5" t="s">
        <v>36</v>
      </c>
      <c r="D75" s="5"/>
      <c r="E75" s="4" t="s">
        <v>29</v>
      </c>
      <c r="F75" s="20">
        <v>20</v>
      </c>
    </row>
    <row r="76" spans="2:6" x14ac:dyDescent="0.3">
      <c r="B76" s="14" t="s">
        <v>100</v>
      </c>
      <c r="C76" s="15" t="s">
        <v>80</v>
      </c>
      <c r="D76" s="15"/>
      <c r="E76" s="10" t="s">
        <v>81</v>
      </c>
      <c r="F76" s="22">
        <f>ROUND(20*1.02,2)</f>
        <v>20.399999999999999</v>
      </c>
    </row>
    <row r="77" spans="2:6" ht="27.6" x14ac:dyDescent="0.3">
      <c r="B77" s="1">
        <f>B75+1</f>
        <v>34</v>
      </c>
      <c r="C77" s="5" t="s">
        <v>41</v>
      </c>
      <c r="D77" s="5"/>
      <c r="E77" s="4" t="s">
        <v>29</v>
      </c>
      <c r="F77" s="20">
        <v>40</v>
      </c>
    </row>
    <row r="78" spans="2:6" x14ac:dyDescent="0.3">
      <c r="B78" s="14" t="s">
        <v>101</v>
      </c>
      <c r="C78" s="15" t="s">
        <v>80</v>
      </c>
      <c r="D78" s="15"/>
      <c r="E78" s="10" t="s">
        <v>81</v>
      </c>
      <c r="F78" s="22">
        <f>ROUND(40*1.02,2)</f>
        <v>40.799999999999997</v>
      </c>
    </row>
    <row r="79" spans="2:6" ht="27.6" x14ac:dyDescent="0.3">
      <c r="B79" s="1">
        <f>B77+1</f>
        <v>35</v>
      </c>
      <c r="C79" s="6" t="s">
        <v>177</v>
      </c>
      <c r="D79" s="6"/>
      <c r="E79" s="1" t="s">
        <v>19</v>
      </c>
      <c r="F79" s="21">
        <v>54.3</v>
      </c>
    </row>
    <row r="80" spans="2:6" x14ac:dyDescent="0.3">
      <c r="B80" s="23" t="s">
        <v>102</v>
      </c>
      <c r="C80" s="24" t="s">
        <v>142</v>
      </c>
      <c r="D80" s="24"/>
      <c r="E80" s="25" t="s">
        <v>143</v>
      </c>
      <c r="F80" s="22">
        <v>81.5</v>
      </c>
    </row>
    <row r="81" spans="2:6" x14ac:dyDescent="0.3">
      <c r="B81" s="1">
        <f>B79+1</f>
        <v>36</v>
      </c>
      <c r="C81" s="6" t="s">
        <v>141</v>
      </c>
      <c r="D81" s="6"/>
      <c r="E81" s="1" t="s">
        <v>27</v>
      </c>
      <c r="F81" s="20">
        <v>2</v>
      </c>
    </row>
    <row r="82" spans="2:6" x14ac:dyDescent="0.3">
      <c r="B82" s="23" t="s">
        <v>103</v>
      </c>
      <c r="C82" s="24" t="s">
        <v>188</v>
      </c>
      <c r="D82" s="24"/>
      <c r="E82" s="25" t="s">
        <v>27</v>
      </c>
      <c r="F82" s="20">
        <v>2</v>
      </c>
    </row>
    <row r="83" spans="2:6" x14ac:dyDescent="0.3">
      <c r="B83" s="17"/>
      <c r="C83" s="34" t="s">
        <v>42</v>
      </c>
      <c r="D83" s="34"/>
      <c r="E83" s="34"/>
      <c r="F83" s="34"/>
    </row>
    <row r="84" spans="2:6" x14ac:dyDescent="0.3">
      <c r="B84" s="11"/>
      <c r="C84" s="12" t="s">
        <v>25</v>
      </c>
      <c r="D84" s="12"/>
      <c r="E84" s="11"/>
      <c r="F84" s="13"/>
    </row>
    <row r="85" spans="2:6" ht="27.6" x14ac:dyDescent="0.3">
      <c r="B85" s="1">
        <f>B81+1</f>
        <v>37</v>
      </c>
      <c r="C85" s="5" t="s">
        <v>68</v>
      </c>
      <c r="D85" s="5"/>
      <c r="E85" s="4" t="s">
        <v>19</v>
      </c>
      <c r="F85" s="20">
        <v>45</v>
      </c>
    </row>
    <row r="86" spans="2:6" x14ac:dyDescent="0.3">
      <c r="B86" s="26">
        <f>B85+1</f>
        <v>38</v>
      </c>
      <c r="C86" s="27" t="s">
        <v>43</v>
      </c>
      <c r="D86" s="27" t="s">
        <v>196</v>
      </c>
      <c r="E86" s="4" t="s">
        <v>27</v>
      </c>
      <c r="F86" s="7">
        <v>5</v>
      </c>
    </row>
    <row r="87" spans="2:6" ht="27.6" x14ac:dyDescent="0.3">
      <c r="B87" s="1">
        <f>B86+1</f>
        <v>39</v>
      </c>
      <c r="C87" s="5" t="s">
        <v>44</v>
      </c>
      <c r="D87" s="5"/>
      <c r="E87" s="4" t="s">
        <v>29</v>
      </c>
      <c r="F87" s="20">
        <v>2.5</v>
      </c>
    </row>
    <row r="88" spans="2:6" x14ac:dyDescent="0.3">
      <c r="B88" s="14" t="s">
        <v>104</v>
      </c>
      <c r="C88" s="15" t="s">
        <v>71</v>
      </c>
      <c r="D88" s="15"/>
      <c r="E88" s="10" t="s">
        <v>5</v>
      </c>
      <c r="F88" s="21">
        <f>ROUND(3/3,1)</f>
        <v>1</v>
      </c>
    </row>
    <row r="89" spans="2:6" x14ac:dyDescent="0.3">
      <c r="B89" s="1">
        <f>B87+1</f>
        <v>40</v>
      </c>
      <c r="C89" s="5" t="s">
        <v>45</v>
      </c>
      <c r="D89" s="5"/>
      <c r="E89" s="4" t="s">
        <v>29</v>
      </c>
      <c r="F89" s="20">
        <v>5</v>
      </c>
    </row>
    <row r="90" spans="2:6" x14ac:dyDescent="0.3">
      <c r="B90" s="14" t="s">
        <v>105</v>
      </c>
      <c r="C90" s="15" t="s">
        <v>71</v>
      </c>
      <c r="D90" s="15"/>
      <c r="E90" s="10" t="s">
        <v>5</v>
      </c>
      <c r="F90" s="21">
        <f>ROUND(5/3,1)</f>
        <v>1.7</v>
      </c>
    </row>
    <row r="91" spans="2:6" ht="27.6" x14ac:dyDescent="0.3">
      <c r="B91" s="1">
        <f>B89+1</f>
        <v>41</v>
      </c>
      <c r="C91" s="5" t="s">
        <v>69</v>
      </c>
      <c r="D91" s="5"/>
      <c r="E91" s="4" t="s">
        <v>19</v>
      </c>
      <c r="F91" s="20">
        <v>45</v>
      </c>
    </row>
    <row r="92" spans="2:6" ht="27.6" x14ac:dyDescent="0.3">
      <c r="B92" s="1">
        <f>B91+1</f>
        <v>42</v>
      </c>
      <c r="C92" s="5" t="s">
        <v>46</v>
      </c>
      <c r="D92" s="5"/>
      <c r="E92" s="4" t="s">
        <v>27</v>
      </c>
      <c r="F92" s="20">
        <v>6</v>
      </c>
    </row>
    <row r="93" spans="2:6" x14ac:dyDescent="0.3">
      <c r="B93" s="14" t="s">
        <v>106</v>
      </c>
      <c r="C93" s="15" t="s">
        <v>66</v>
      </c>
      <c r="D93" s="15"/>
      <c r="E93" s="10" t="s">
        <v>5</v>
      </c>
      <c r="F93" s="20">
        <v>6</v>
      </c>
    </row>
    <row r="94" spans="2:6" x14ac:dyDescent="0.3">
      <c r="B94" s="1">
        <f>B92+1</f>
        <v>43</v>
      </c>
      <c r="C94" s="5" t="s">
        <v>47</v>
      </c>
      <c r="D94" s="5"/>
      <c r="E94" s="4" t="s">
        <v>48</v>
      </c>
      <c r="F94" s="20">
        <v>8</v>
      </c>
    </row>
    <row r="95" spans="2:6" x14ac:dyDescent="0.3">
      <c r="B95" s="14" t="s">
        <v>107</v>
      </c>
      <c r="C95" s="15" t="s">
        <v>71</v>
      </c>
      <c r="D95" s="15"/>
      <c r="E95" s="10" t="s">
        <v>5</v>
      </c>
      <c r="F95" s="21">
        <f>ROUND(8/3,1)</f>
        <v>2.7</v>
      </c>
    </row>
    <row r="96" spans="2:6" x14ac:dyDescent="0.3">
      <c r="B96" s="26">
        <f>B94+1</f>
        <v>44</v>
      </c>
      <c r="C96" s="27" t="s">
        <v>87</v>
      </c>
      <c r="D96" s="27"/>
      <c r="E96" s="4" t="s">
        <v>27</v>
      </c>
      <c r="F96" s="7">
        <v>16</v>
      </c>
    </row>
    <row r="97" spans="2:6" ht="27.6" x14ac:dyDescent="0.3">
      <c r="B97" s="28" t="s">
        <v>108</v>
      </c>
      <c r="C97" s="27" t="s">
        <v>84</v>
      </c>
      <c r="D97" s="27" t="s">
        <v>197</v>
      </c>
      <c r="E97" s="10" t="s">
        <v>5</v>
      </c>
      <c r="F97" s="16">
        <v>16</v>
      </c>
    </row>
    <row r="98" spans="2:6" ht="41.4" x14ac:dyDescent="0.3">
      <c r="B98" s="1">
        <f>B96+1</f>
        <v>45</v>
      </c>
      <c r="C98" s="5" t="s">
        <v>83</v>
      </c>
      <c r="D98" s="5"/>
      <c r="E98" s="4" t="s">
        <v>29</v>
      </c>
      <c r="F98" s="20">
        <v>30</v>
      </c>
    </row>
    <row r="99" spans="2:6" x14ac:dyDescent="0.3">
      <c r="B99" s="23" t="s">
        <v>110</v>
      </c>
      <c r="C99" s="24" t="s">
        <v>70</v>
      </c>
      <c r="D99" s="24"/>
      <c r="E99" s="25" t="s">
        <v>5</v>
      </c>
      <c r="F99" s="20">
        <v>10</v>
      </c>
    </row>
    <row r="100" spans="2:6" x14ac:dyDescent="0.3">
      <c r="B100" s="23" t="s">
        <v>156</v>
      </c>
      <c r="C100" s="24" t="s">
        <v>75</v>
      </c>
      <c r="D100" s="24"/>
      <c r="E100" s="25" t="s">
        <v>5</v>
      </c>
      <c r="F100" s="20">
        <v>10</v>
      </c>
    </row>
    <row r="101" spans="2:6" x14ac:dyDescent="0.3">
      <c r="B101" s="23" t="s">
        <v>157</v>
      </c>
      <c r="C101" s="24" t="s">
        <v>76</v>
      </c>
      <c r="D101" s="24"/>
      <c r="E101" s="25" t="s">
        <v>5</v>
      </c>
      <c r="F101" s="20">
        <v>3</v>
      </c>
    </row>
    <row r="102" spans="2:6" x14ac:dyDescent="0.3">
      <c r="B102" s="23" t="s">
        <v>158</v>
      </c>
      <c r="C102" s="24" t="s">
        <v>77</v>
      </c>
      <c r="D102" s="24"/>
      <c r="E102" s="25" t="s">
        <v>5</v>
      </c>
      <c r="F102" s="20">
        <v>3</v>
      </c>
    </row>
    <row r="103" spans="2:6" x14ac:dyDescent="0.3">
      <c r="B103" s="23" t="s">
        <v>159</v>
      </c>
      <c r="C103" s="24" t="s">
        <v>78</v>
      </c>
      <c r="D103" s="24"/>
      <c r="E103" s="25" t="s">
        <v>5</v>
      </c>
      <c r="F103" s="20">
        <v>3</v>
      </c>
    </row>
    <row r="104" spans="2:6" x14ac:dyDescent="0.3">
      <c r="B104" s="23" t="s">
        <v>160</v>
      </c>
      <c r="C104" s="24" t="s">
        <v>79</v>
      </c>
      <c r="D104" s="24"/>
      <c r="E104" s="25" t="s">
        <v>5</v>
      </c>
      <c r="F104" s="20">
        <v>3</v>
      </c>
    </row>
    <row r="105" spans="2:6" ht="27.6" x14ac:dyDescent="0.3">
      <c r="B105" s="1">
        <f>B98+1</f>
        <v>46</v>
      </c>
      <c r="C105" s="5" t="s">
        <v>49</v>
      </c>
      <c r="D105" s="5"/>
      <c r="E105" s="4" t="s">
        <v>27</v>
      </c>
      <c r="F105" s="20">
        <v>90</v>
      </c>
    </row>
    <row r="106" spans="2:6" x14ac:dyDescent="0.3">
      <c r="B106" s="14" t="s">
        <v>109</v>
      </c>
      <c r="C106" s="15" t="s">
        <v>66</v>
      </c>
      <c r="D106" s="15"/>
      <c r="E106" s="10" t="s">
        <v>5</v>
      </c>
      <c r="F106" s="20">
        <v>90</v>
      </c>
    </row>
    <row r="107" spans="2:6" x14ac:dyDescent="0.3">
      <c r="B107" s="26">
        <f>B105+1</f>
        <v>47</v>
      </c>
      <c r="C107" s="27" t="s">
        <v>115</v>
      </c>
      <c r="D107" s="27" t="s">
        <v>198</v>
      </c>
      <c r="E107" s="4" t="s">
        <v>27</v>
      </c>
      <c r="F107" s="7">
        <v>600</v>
      </c>
    </row>
    <row r="108" spans="2:6" x14ac:dyDescent="0.3">
      <c r="B108" s="1">
        <f>B107+1</f>
        <v>48</v>
      </c>
      <c r="C108" s="5" t="s">
        <v>137</v>
      </c>
      <c r="D108" s="5"/>
      <c r="E108" s="4" t="s">
        <v>27</v>
      </c>
      <c r="F108" s="20">
        <v>600</v>
      </c>
    </row>
    <row r="109" spans="2:6" x14ac:dyDescent="0.3">
      <c r="B109" s="14" t="s">
        <v>111</v>
      </c>
      <c r="C109" s="15" t="s">
        <v>116</v>
      </c>
      <c r="D109" s="15"/>
      <c r="E109" s="10" t="s">
        <v>5</v>
      </c>
      <c r="F109" s="20">
        <v>600</v>
      </c>
    </row>
    <row r="110" spans="2:6" x14ac:dyDescent="0.3">
      <c r="B110" s="1">
        <f>B108+1</f>
        <v>49</v>
      </c>
      <c r="C110" s="5" t="s">
        <v>117</v>
      </c>
      <c r="D110" s="5"/>
      <c r="E110" s="4" t="s">
        <v>27</v>
      </c>
      <c r="F110" s="20">
        <v>600</v>
      </c>
    </row>
    <row r="111" spans="2:6" x14ac:dyDescent="0.3">
      <c r="B111" s="23" t="s">
        <v>112</v>
      </c>
      <c r="C111" s="24" t="s">
        <v>118</v>
      </c>
      <c r="D111" s="24"/>
      <c r="E111" s="25" t="s">
        <v>5</v>
      </c>
      <c r="F111" s="20">
        <v>5</v>
      </c>
    </row>
    <row r="112" spans="2:6" x14ac:dyDescent="0.3">
      <c r="B112" s="1">
        <f>B110+1</f>
        <v>50</v>
      </c>
      <c r="C112" s="5" t="s">
        <v>50</v>
      </c>
      <c r="D112" s="5"/>
      <c r="E112" s="4" t="s">
        <v>29</v>
      </c>
      <c r="F112" s="20">
        <v>180</v>
      </c>
    </row>
    <row r="113" spans="2:6" x14ac:dyDescent="0.3">
      <c r="B113" s="14" t="s">
        <v>113</v>
      </c>
      <c r="C113" s="15" t="s">
        <v>71</v>
      </c>
      <c r="D113" s="15"/>
      <c r="E113" s="10" t="s">
        <v>5</v>
      </c>
      <c r="F113" s="20">
        <f>ROUND(180/3,1)</f>
        <v>60</v>
      </c>
    </row>
    <row r="114" spans="2:6" x14ac:dyDescent="0.3">
      <c r="B114" s="14" t="s">
        <v>161</v>
      </c>
      <c r="C114" s="15" t="s">
        <v>85</v>
      </c>
      <c r="D114" s="15"/>
      <c r="E114" s="10" t="s">
        <v>5</v>
      </c>
      <c r="F114" s="20">
        <v>158</v>
      </c>
    </row>
    <row r="115" spans="2:6" x14ac:dyDescent="0.3">
      <c r="B115" s="14" t="s">
        <v>162</v>
      </c>
      <c r="C115" s="15" t="s">
        <v>90</v>
      </c>
      <c r="D115" s="15"/>
      <c r="E115" s="10" t="s">
        <v>5</v>
      </c>
      <c r="F115" s="20">
        <v>158</v>
      </c>
    </row>
    <row r="116" spans="2:6" ht="27.6" x14ac:dyDescent="0.3">
      <c r="B116" s="1">
        <f>B112+1</f>
        <v>51</v>
      </c>
      <c r="C116" s="5" t="s">
        <v>51</v>
      </c>
      <c r="D116" s="5"/>
      <c r="E116" s="4" t="s">
        <v>27</v>
      </c>
      <c r="F116" s="20">
        <v>8</v>
      </c>
    </row>
    <row r="117" spans="2:6" x14ac:dyDescent="0.3">
      <c r="B117" s="14" t="s">
        <v>114</v>
      </c>
      <c r="C117" s="15" t="s">
        <v>67</v>
      </c>
      <c r="D117" s="15"/>
      <c r="E117" s="10" t="s">
        <v>5</v>
      </c>
      <c r="F117" s="20">
        <v>8</v>
      </c>
    </row>
    <row r="118" spans="2:6" x14ac:dyDescent="0.3">
      <c r="B118" s="1">
        <f>B116+1</f>
        <v>52</v>
      </c>
      <c r="C118" s="5" t="s">
        <v>52</v>
      </c>
      <c r="D118" s="5"/>
      <c r="E118" s="4" t="s">
        <v>29</v>
      </c>
      <c r="F118" s="20">
        <v>12</v>
      </c>
    </row>
    <row r="119" spans="2:6" x14ac:dyDescent="0.3">
      <c r="B119" s="14" t="s">
        <v>123</v>
      </c>
      <c r="C119" s="15" t="s">
        <v>72</v>
      </c>
      <c r="D119" s="15"/>
      <c r="E119" s="10" t="s">
        <v>5</v>
      </c>
      <c r="F119" s="20">
        <f>ROUND(12/3,1)</f>
        <v>4</v>
      </c>
    </row>
    <row r="120" spans="2:6" ht="27.6" x14ac:dyDescent="0.3">
      <c r="B120" s="1">
        <f>B118+1</f>
        <v>53</v>
      </c>
      <c r="C120" s="5" t="s">
        <v>53</v>
      </c>
      <c r="D120" s="5"/>
      <c r="E120" s="4" t="s">
        <v>29</v>
      </c>
      <c r="F120" s="20">
        <v>8</v>
      </c>
    </row>
    <row r="121" spans="2:6" x14ac:dyDescent="0.3">
      <c r="B121" s="14" t="s">
        <v>119</v>
      </c>
      <c r="C121" s="15" t="s">
        <v>72</v>
      </c>
      <c r="D121" s="15"/>
      <c r="E121" s="10" t="s">
        <v>5</v>
      </c>
      <c r="F121" s="21">
        <f>ROUND(8/3,1)</f>
        <v>2.7</v>
      </c>
    </row>
    <row r="122" spans="2:6" x14ac:dyDescent="0.3">
      <c r="B122" s="11"/>
      <c r="C122" s="12" t="s">
        <v>32</v>
      </c>
      <c r="D122" s="12"/>
      <c r="E122" s="11"/>
      <c r="F122" s="13"/>
    </row>
    <row r="123" spans="2:6" x14ac:dyDescent="0.3">
      <c r="B123" s="1">
        <f>B120+1</f>
        <v>54</v>
      </c>
      <c r="C123" s="5" t="s">
        <v>33</v>
      </c>
      <c r="D123" s="5"/>
      <c r="E123" s="4" t="s">
        <v>27</v>
      </c>
      <c r="F123" s="20">
        <v>4</v>
      </c>
    </row>
    <row r="124" spans="2:6" x14ac:dyDescent="0.3">
      <c r="B124" s="14" t="s">
        <v>120</v>
      </c>
      <c r="C124" s="15" t="s">
        <v>82</v>
      </c>
      <c r="D124" s="15"/>
      <c r="E124" s="10" t="s">
        <v>5</v>
      </c>
      <c r="F124" s="20">
        <v>4</v>
      </c>
    </row>
    <row r="125" spans="2:6" ht="27.6" x14ac:dyDescent="0.3">
      <c r="B125" s="1">
        <f>B123+1</f>
        <v>55</v>
      </c>
      <c r="C125" s="5" t="s">
        <v>34</v>
      </c>
      <c r="D125" s="5"/>
      <c r="E125" s="4" t="s">
        <v>29</v>
      </c>
      <c r="F125" s="20">
        <v>30</v>
      </c>
    </row>
    <row r="126" spans="2:6" x14ac:dyDescent="0.3">
      <c r="B126" s="14" t="s">
        <v>121</v>
      </c>
      <c r="C126" s="15" t="s">
        <v>80</v>
      </c>
      <c r="D126" s="15"/>
      <c r="E126" s="10" t="s">
        <v>81</v>
      </c>
      <c r="F126" s="22">
        <f>ROUND(30*1.02,2)</f>
        <v>30.6</v>
      </c>
    </row>
    <row r="127" spans="2:6" x14ac:dyDescent="0.3">
      <c r="B127" s="1">
        <f>B125+1</f>
        <v>56</v>
      </c>
      <c r="C127" s="6" t="s">
        <v>175</v>
      </c>
      <c r="D127" s="6"/>
      <c r="E127" s="1" t="s">
        <v>19</v>
      </c>
      <c r="F127" s="21">
        <v>4.2</v>
      </c>
    </row>
    <row r="128" spans="2:6" x14ac:dyDescent="0.3">
      <c r="B128" s="23" t="s">
        <v>122</v>
      </c>
      <c r="C128" s="24" t="s">
        <v>142</v>
      </c>
      <c r="D128" s="24"/>
      <c r="E128" s="25" t="s">
        <v>143</v>
      </c>
      <c r="F128" s="22">
        <v>6.3</v>
      </c>
    </row>
    <row r="129" spans="2:6" ht="27.6" x14ac:dyDescent="0.3">
      <c r="B129" s="1">
        <f>B125+1</f>
        <v>56</v>
      </c>
      <c r="C129" s="5" t="s">
        <v>35</v>
      </c>
      <c r="D129" s="5"/>
      <c r="E129" s="4" t="s">
        <v>29</v>
      </c>
      <c r="F129" s="20">
        <v>216</v>
      </c>
    </row>
    <row r="130" spans="2:6" x14ac:dyDescent="0.3">
      <c r="B130" s="14" t="s">
        <v>122</v>
      </c>
      <c r="C130" s="15" t="s">
        <v>80</v>
      </c>
      <c r="D130" s="15"/>
      <c r="E130" s="10" t="s">
        <v>81</v>
      </c>
      <c r="F130" s="22">
        <f>ROUND(216*1.02,2)</f>
        <v>220.32</v>
      </c>
    </row>
    <row r="131" spans="2:6" ht="27.6" x14ac:dyDescent="0.3">
      <c r="B131" s="1">
        <f>B129+1</f>
        <v>57</v>
      </c>
      <c r="C131" s="5" t="s">
        <v>58</v>
      </c>
      <c r="D131" s="5"/>
      <c r="E131" s="4" t="s">
        <v>29</v>
      </c>
      <c r="F131" s="20">
        <v>5</v>
      </c>
    </row>
    <row r="132" spans="2:6" x14ac:dyDescent="0.3">
      <c r="B132" s="14" t="s">
        <v>124</v>
      </c>
      <c r="C132" s="15" t="s">
        <v>80</v>
      </c>
      <c r="D132" s="15"/>
      <c r="E132" s="10" t="s">
        <v>81</v>
      </c>
      <c r="F132" s="22">
        <f>ROUND(5*1.02,2)</f>
        <v>5.0999999999999996</v>
      </c>
    </row>
    <row r="133" spans="2:6" ht="27.6" x14ac:dyDescent="0.3">
      <c r="B133" s="1">
        <f>B131+1</f>
        <v>58</v>
      </c>
      <c r="C133" s="5" t="s">
        <v>59</v>
      </c>
      <c r="D133" s="5"/>
      <c r="E133" s="4" t="s">
        <v>29</v>
      </c>
      <c r="F133" s="20">
        <v>10</v>
      </c>
    </row>
    <row r="134" spans="2:6" x14ac:dyDescent="0.3">
      <c r="B134" s="14" t="s">
        <v>125</v>
      </c>
      <c r="C134" s="15" t="s">
        <v>80</v>
      </c>
      <c r="D134" s="15"/>
      <c r="E134" s="10" t="s">
        <v>81</v>
      </c>
      <c r="F134" s="22">
        <f>ROUND(10*1.02,2)</f>
        <v>10.199999999999999</v>
      </c>
    </row>
    <row r="135" spans="2:6" ht="27.6" x14ac:dyDescent="0.3">
      <c r="B135" s="1">
        <f>B133+1</f>
        <v>59</v>
      </c>
      <c r="C135" s="5" t="s">
        <v>60</v>
      </c>
      <c r="D135" s="5"/>
      <c r="E135" s="4" t="s">
        <v>29</v>
      </c>
      <c r="F135" s="20">
        <v>16</v>
      </c>
    </row>
    <row r="136" spans="2:6" x14ac:dyDescent="0.3">
      <c r="B136" s="14" t="s">
        <v>126</v>
      </c>
      <c r="C136" s="15" t="s">
        <v>80</v>
      </c>
      <c r="D136" s="15"/>
      <c r="E136" s="10" t="s">
        <v>81</v>
      </c>
      <c r="F136" s="22">
        <f>ROUND(16*1.02,2)</f>
        <v>16.32</v>
      </c>
    </row>
    <row r="137" spans="2:6" ht="27.6" x14ac:dyDescent="0.3">
      <c r="B137" s="1">
        <f>B135+1</f>
        <v>60</v>
      </c>
      <c r="C137" s="5" t="s">
        <v>61</v>
      </c>
      <c r="D137" s="5"/>
      <c r="E137" s="4" t="s">
        <v>29</v>
      </c>
      <c r="F137" s="20">
        <v>60</v>
      </c>
    </row>
    <row r="138" spans="2:6" x14ac:dyDescent="0.3">
      <c r="B138" s="14" t="s">
        <v>127</v>
      </c>
      <c r="C138" s="15" t="s">
        <v>80</v>
      </c>
      <c r="D138" s="15"/>
      <c r="E138" s="10" t="s">
        <v>81</v>
      </c>
      <c r="F138" s="22">
        <f>ROUND(60*1.02,2)</f>
        <v>61.2</v>
      </c>
    </row>
    <row r="139" spans="2:6" ht="27.6" x14ac:dyDescent="0.3">
      <c r="B139" s="1">
        <f>B137+1</f>
        <v>61</v>
      </c>
      <c r="C139" s="5" t="s">
        <v>62</v>
      </c>
      <c r="D139" s="5"/>
      <c r="E139" s="4" t="s">
        <v>29</v>
      </c>
      <c r="F139" s="20">
        <v>360</v>
      </c>
    </row>
    <row r="140" spans="2:6" x14ac:dyDescent="0.3">
      <c r="B140" s="14" t="s">
        <v>128</v>
      </c>
      <c r="C140" s="15" t="s">
        <v>80</v>
      </c>
      <c r="D140" s="15"/>
      <c r="E140" s="10" t="s">
        <v>81</v>
      </c>
      <c r="F140" s="22">
        <f>ROUND(360*1.02,2)</f>
        <v>367.2</v>
      </c>
    </row>
    <row r="141" spans="2:6" ht="27.6" x14ac:dyDescent="0.3">
      <c r="B141" s="1">
        <f>B139+1</f>
        <v>62</v>
      </c>
      <c r="C141" s="5" t="s">
        <v>186</v>
      </c>
      <c r="D141" s="5"/>
      <c r="E141" s="4" t="s">
        <v>29</v>
      </c>
      <c r="F141" s="20">
        <v>24</v>
      </c>
    </row>
    <row r="142" spans="2:6" x14ac:dyDescent="0.3">
      <c r="B142" s="14" t="s">
        <v>129</v>
      </c>
      <c r="C142" s="15" t="s">
        <v>80</v>
      </c>
      <c r="D142" s="15"/>
      <c r="E142" s="10" t="s">
        <v>81</v>
      </c>
      <c r="F142" s="22">
        <f>ROUND(24*1.02,2)</f>
        <v>24.48</v>
      </c>
    </row>
    <row r="143" spans="2:6" ht="27.6" x14ac:dyDescent="0.3">
      <c r="B143" s="1">
        <f>B141+1</f>
        <v>63</v>
      </c>
      <c r="C143" s="5" t="s">
        <v>187</v>
      </c>
      <c r="D143" s="5"/>
      <c r="E143" s="4" t="s">
        <v>29</v>
      </c>
      <c r="F143" s="20">
        <v>16</v>
      </c>
    </row>
    <row r="144" spans="2:6" x14ac:dyDescent="0.3">
      <c r="B144" s="14" t="s">
        <v>130</v>
      </c>
      <c r="C144" s="15" t="s">
        <v>80</v>
      </c>
      <c r="D144" s="15"/>
      <c r="E144" s="10" t="s">
        <v>81</v>
      </c>
      <c r="F144" s="22">
        <f>ROUND(16*1.02,2)</f>
        <v>16.32</v>
      </c>
    </row>
    <row r="145" spans="2:6" x14ac:dyDescent="0.3">
      <c r="B145" s="17"/>
      <c r="C145" s="34" t="s">
        <v>54</v>
      </c>
      <c r="D145" s="34"/>
      <c r="E145" s="34"/>
      <c r="F145" s="34"/>
    </row>
    <row r="146" spans="2:6" x14ac:dyDescent="0.3">
      <c r="B146" s="11"/>
      <c r="C146" s="12" t="s">
        <v>25</v>
      </c>
      <c r="D146" s="12"/>
      <c r="E146" s="11"/>
      <c r="F146" s="13"/>
    </row>
    <row r="147" spans="2:6" ht="27.6" x14ac:dyDescent="0.3">
      <c r="B147" s="1">
        <f>B143+1</f>
        <v>64</v>
      </c>
      <c r="C147" s="5" t="s">
        <v>55</v>
      </c>
      <c r="D147" s="5"/>
      <c r="E147" s="4" t="s">
        <v>27</v>
      </c>
      <c r="F147" s="20">
        <v>33</v>
      </c>
    </row>
    <row r="148" spans="2:6" x14ac:dyDescent="0.3">
      <c r="B148" s="14" t="s">
        <v>131</v>
      </c>
      <c r="C148" s="15" t="s">
        <v>67</v>
      </c>
      <c r="D148" s="15" t="s">
        <v>199</v>
      </c>
      <c r="E148" s="10" t="s">
        <v>5</v>
      </c>
      <c r="F148" s="29">
        <v>12</v>
      </c>
    </row>
    <row r="149" spans="2:6" x14ac:dyDescent="0.3">
      <c r="B149" s="1">
        <f>B147+1</f>
        <v>65</v>
      </c>
      <c r="C149" s="5" t="s">
        <v>56</v>
      </c>
      <c r="D149" s="5"/>
      <c r="E149" s="4" t="s">
        <v>29</v>
      </c>
      <c r="F149" s="20">
        <v>50</v>
      </c>
    </row>
    <row r="150" spans="2:6" x14ac:dyDescent="0.3">
      <c r="B150" s="14" t="s">
        <v>132</v>
      </c>
      <c r="C150" s="15" t="s">
        <v>72</v>
      </c>
      <c r="D150" s="15"/>
      <c r="E150" s="10" t="s">
        <v>5</v>
      </c>
      <c r="F150" s="21">
        <f>ROUND(50/3,1)</f>
        <v>16.7</v>
      </c>
    </row>
    <row r="151" spans="2:6" x14ac:dyDescent="0.3">
      <c r="B151" s="1">
        <f>B149+1</f>
        <v>66</v>
      </c>
      <c r="C151" s="5" t="s">
        <v>57</v>
      </c>
      <c r="D151" s="5"/>
      <c r="E151" s="4" t="s">
        <v>27</v>
      </c>
      <c r="F151" s="20">
        <v>12</v>
      </c>
    </row>
    <row r="152" spans="2:6" x14ac:dyDescent="0.3">
      <c r="B152" s="14" t="s">
        <v>133</v>
      </c>
      <c r="C152" s="15" t="s">
        <v>67</v>
      </c>
      <c r="D152" s="15"/>
      <c r="E152" s="10" t="s">
        <v>5</v>
      </c>
      <c r="F152" s="20">
        <v>12</v>
      </c>
    </row>
    <row r="153" spans="2:6" x14ac:dyDescent="0.3">
      <c r="B153" s="11"/>
      <c r="C153" s="12" t="s">
        <v>32</v>
      </c>
      <c r="D153" s="12"/>
      <c r="E153" s="11"/>
      <c r="F153" s="13"/>
    </row>
    <row r="154" spans="2:6" x14ac:dyDescent="0.3">
      <c r="B154" s="1">
        <f>B151+1</f>
        <v>67</v>
      </c>
      <c r="C154" s="5" t="s">
        <v>33</v>
      </c>
      <c r="D154" s="5"/>
      <c r="E154" s="4" t="s">
        <v>27</v>
      </c>
      <c r="F154" s="20">
        <v>4</v>
      </c>
    </row>
    <row r="155" spans="2:6" x14ac:dyDescent="0.3">
      <c r="B155" s="14" t="s">
        <v>134</v>
      </c>
      <c r="C155" s="15" t="s">
        <v>82</v>
      </c>
      <c r="D155" s="15"/>
      <c r="E155" s="10" t="s">
        <v>5</v>
      </c>
      <c r="F155" s="20">
        <v>4</v>
      </c>
    </row>
    <row r="156" spans="2:6" x14ac:dyDescent="0.3">
      <c r="B156" s="1">
        <f>B154+1</f>
        <v>68</v>
      </c>
      <c r="C156" s="5" t="s">
        <v>88</v>
      </c>
      <c r="D156" s="5"/>
      <c r="E156" s="4" t="s">
        <v>27</v>
      </c>
      <c r="F156" s="20">
        <v>2</v>
      </c>
    </row>
    <row r="157" spans="2:6" x14ac:dyDescent="0.3">
      <c r="B157" s="23" t="s">
        <v>135</v>
      </c>
      <c r="C157" s="24" t="s">
        <v>89</v>
      </c>
      <c r="D157" s="24"/>
      <c r="E157" s="25" t="s">
        <v>5</v>
      </c>
      <c r="F157" s="20">
        <v>2</v>
      </c>
    </row>
    <row r="158" spans="2:6" ht="27.6" x14ac:dyDescent="0.3">
      <c r="B158" s="1">
        <f>B156+1</f>
        <v>69</v>
      </c>
      <c r="C158" s="5" t="s">
        <v>34</v>
      </c>
      <c r="D158" s="5"/>
      <c r="E158" s="4" t="s">
        <v>29</v>
      </c>
      <c r="F158" s="20">
        <v>30</v>
      </c>
    </row>
    <row r="159" spans="2:6" x14ac:dyDescent="0.3">
      <c r="B159" s="14" t="s">
        <v>136</v>
      </c>
      <c r="C159" s="15" t="s">
        <v>80</v>
      </c>
      <c r="D159" s="15"/>
      <c r="E159" s="10" t="s">
        <v>81</v>
      </c>
      <c r="F159" s="22">
        <f>ROUND(30*1.02,2)</f>
        <v>30.6</v>
      </c>
    </row>
    <row r="160" spans="2:6" x14ac:dyDescent="0.3">
      <c r="B160" s="1">
        <f>B158+1</f>
        <v>70</v>
      </c>
      <c r="C160" s="6" t="s">
        <v>175</v>
      </c>
      <c r="D160" s="6"/>
      <c r="E160" s="1" t="s">
        <v>19</v>
      </c>
      <c r="F160" s="21">
        <v>4.2</v>
      </c>
    </row>
    <row r="161" spans="2:6" x14ac:dyDescent="0.3">
      <c r="B161" s="23" t="s">
        <v>163</v>
      </c>
      <c r="C161" s="24" t="s">
        <v>142</v>
      </c>
      <c r="D161" s="24"/>
      <c r="E161" s="25" t="s">
        <v>143</v>
      </c>
      <c r="F161" s="22">
        <v>6.3</v>
      </c>
    </row>
    <row r="162" spans="2:6" ht="27.6" x14ac:dyDescent="0.3">
      <c r="B162" s="1">
        <f>B160+1</f>
        <v>71</v>
      </c>
      <c r="C162" s="5" t="s">
        <v>35</v>
      </c>
      <c r="D162" s="5"/>
      <c r="E162" s="4" t="s">
        <v>29</v>
      </c>
      <c r="F162" s="20">
        <v>216</v>
      </c>
    </row>
    <row r="163" spans="2:6" x14ac:dyDescent="0.3">
      <c r="B163" s="14" t="s">
        <v>164</v>
      </c>
      <c r="C163" s="15" t="s">
        <v>80</v>
      </c>
      <c r="D163" s="15"/>
      <c r="E163" s="10" t="s">
        <v>81</v>
      </c>
      <c r="F163" s="22">
        <f>ROUND(216*1.02,2)</f>
        <v>220.32</v>
      </c>
    </row>
    <row r="164" spans="2:6" ht="27.6" x14ac:dyDescent="0.3">
      <c r="B164" s="1">
        <f>B162+1</f>
        <v>72</v>
      </c>
      <c r="C164" s="5" t="s">
        <v>58</v>
      </c>
      <c r="D164" s="5"/>
      <c r="E164" s="4" t="s">
        <v>29</v>
      </c>
      <c r="F164" s="20">
        <v>5</v>
      </c>
    </row>
    <row r="165" spans="2:6" x14ac:dyDescent="0.3">
      <c r="B165" s="14" t="s">
        <v>165</v>
      </c>
      <c r="C165" s="15" t="s">
        <v>80</v>
      </c>
      <c r="D165" s="15"/>
      <c r="E165" s="10" t="s">
        <v>81</v>
      </c>
      <c r="F165" s="22">
        <f>ROUND(5*1.02,2)</f>
        <v>5.0999999999999996</v>
      </c>
    </row>
    <row r="166" spans="2:6" ht="27.6" x14ac:dyDescent="0.3">
      <c r="B166" s="1">
        <f>B164+1</f>
        <v>73</v>
      </c>
      <c r="C166" s="5" t="s">
        <v>59</v>
      </c>
      <c r="D166" s="5"/>
      <c r="E166" s="4" t="s">
        <v>29</v>
      </c>
      <c r="F166" s="20">
        <v>10</v>
      </c>
    </row>
    <row r="167" spans="2:6" x14ac:dyDescent="0.3">
      <c r="B167" s="14" t="s">
        <v>166</v>
      </c>
      <c r="C167" s="15" t="s">
        <v>80</v>
      </c>
      <c r="D167" s="15"/>
      <c r="E167" s="10" t="s">
        <v>81</v>
      </c>
      <c r="F167" s="22">
        <f>ROUND(10*1.02,2)</f>
        <v>10.199999999999999</v>
      </c>
    </row>
    <row r="168" spans="2:6" ht="27.6" x14ac:dyDescent="0.3">
      <c r="B168" s="1">
        <f>B166+1</f>
        <v>74</v>
      </c>
      <c r="C168" s="5" t="s">
        <v>60</v>
      </c>
      <c r="D168" s="5"/>
      <c r="E168" s="4" t="s">
        <v>29</v>
      </c>
      <c r="F168" s="20">
        <v>16</v>
      </c>
    </row>
    <row r="169" spans="2:6" x14ac:dyDescent="0.3">
      <c r="B169" s="14" t="s">
        <v>167</v>
      </c>
      <c r="C169" s="15" t="s">
        <v>80</v>
      </c>
      <c r="D169" s="15"/>
      <c r="E169" s="10" t="s">
        <v>81</v>
      </c>
      <c r="F169" s="22">
        <f>ROUND(16*1.02,2)</f>
        <v>16.32</v>
      </c>
    </row>
    <row r="170" spans="2:6" ht="27.6" x14ac:dyDescent="0.3">
      <c r="B170" s="1">
        <f>B168+1</f>
        <v>75</v>
      </c>
      <c r="C170" s="5" t="s">
        <v>61</v>
      </c>
      <c r="D170" s="5"/>
      <c r="E170" s="4" t="s">
        <v>29</v>
      </c>
      <c r="F170" s="20">
        <v>60</v>
      </c>
    </row>
    <row r="171" spans="2:6" x14ac:dyDescent="0.3">
      <c r="B171" s="14" t="s">
        <v>169</v>
      </c>
      <c r="C171" s="15" t="s">
        <v>80</v>
      </c>
      <c r="D171" s="15"/>
      <c r="E171" s="10" t="s">
        <v>81</v>
      </c>
      <c r="F171" s="22">
        <f>ROUND(60*1.02,2)</f>
        <v>61.2</v>
      </c>
    </row>
    <row r="172" spans="2:6" ht="27.6" x14ac:dyDescent="0.3">
      <c r="B172" s="1">
        <f>B170+1</f>
        <v>76</v>
      </c>
      <c r="C172" s="5" t="s">
        <v>62</v>
      </c>
      <c r="D172" s="5"/>
      <c r="E172" s="4" t="s">
        <v>29</v>
      </c>
      <c r="F172" s="20">
        <v>360</v>
      </c>
    </row>
    <row r="173" spans="2:6" x14ac:dyDescent="0.3">
      <c r="B173" s="14" t="s">
        <v>168</v>
      </c>
      <c r="C173" s="15" t="s">
        <v>80</v>
      </c>
      <c r="D173" s="15"/>
      <c r="E173" s="10" t="s">
        <v>81</v>
      </c>
      <c r="F173" s="22">
        <f>ROUND(360*1.02,2)</f>
        <v>367.2</v>
      </c>
    </row>
    <row r="174" spans="2:6" ht="27.6" x14ac:dyDescent="0.3">
      <c r="B174" s="1">
        <f>B172+1</f>
        <v>77</v>
      </c>
      <c r="C174" s="5" t="s">
        <v>63</v>
      </c>
      <c r="D174" s="5"/>
      <c r="E174" s="4" t="s">
        <v>29</v>
      </c>
      <c r="F174" s="20">
        <v>100</v>
      </c>
    </row>
    <row r="175" spans="2:6" x14ac:dyDescent="0.3">
      <c r="B175" s="14" t="s">
        <v>170</v>
      </c>
      <c r="C175" s="15" t="s">
        <v>80</v>
      </c>
      <c r="D175" s="15"/>
      <c r="E175" s="10" t="s">
        <v>81</v>
      </c>
      <c r="F175" s="22">
        <f>ROUND(100*1.02,2)</f>
        <v>102</v>
      </c>
    </row>
    <row r="176" spans="2:6" ht="27.6" x14ac:dyDescent="0.3">
      <c r="B176" s="1">
        <f>B174+1</f>
        <v>78</v>
      </c>
      <c r="C176" s="5" t="s">
        <v>64</v>
      </c>
      <c r="D176" s="5"/>
      <c r="E176" s="4" t="s">
        <v>29</v>
      </c>
      <c r="F176" s="20">
        <v>86</v>
      </c>
    </row>
    <row r="177" spans="2:6" x14ac:dyDescent="0.3">
      <c r="B177" s="14" t="s">
        <v>171</v>
      </c>
      <c r="C177" s="15" t="s">
        <v>80</v>
      </c>
      <c r="D177" s="15"/>
      <c r="E177" s="10" t="s">
        <v>81</v>
      </c>
      <c r="F177" s="22">
        <f>ROUND(86*1.02,2)</f>
        <v>87.72</v>
      </c>
    </row>
    <row r="178" spans="2:6" ht="27.6" x14ac:dyDescent="0.3">
      <c r="B178" s="1">
        <f>B176+1</f>
        <v>79</v>
      </c>
      <c r="C178" s="5" t="s">
        <v>65</v>
      </c>
      <c r="D178" s="5"/>
      <c r="E178" s="4" t="s">
        <v>29</v>
      </c>
      <c r="F178" s="20">
        <v>148</v>
      </c>
    </row>
    <row r="179" spans="2:6" x14ac:dyDescent="0.3">
      <c r="B179" s="14" t="s">
        <v>172</v>
      </c>
      <c r="C179" s="15" t="s">
        <v>80</v>
      </c>
      <c r="D179" s="15"/>
      <c r="E179" s="10" t="s">
        <v>81</v>
      </c>
      <c r="F179" s="22">
        <f>ROUND(148*1.02,2)</f>
        <v>150.96</v>
      </c>
    </row>
    <row r="180" spans="2:6" ht="27.6" x14ac:dyDescent="0.3">
      <c r="B180" s="1">
        <f>B178+1</f>
        <v>80</v>
      </c>
      <c r="C180" s="6" t="s">
        <v>145</v>
      </c>
      <c r="D180" s="6"/>
      <c r="E180" s="1" t="s">
        <v>29</v>
      </c>
      <c r="F180" s="20">
        <v>20</v>
      </c>
    </row>
    <row r="181" spans="2:6" x14ac:dyDescent="0.3">
      <c r="B181" s="14" t="s">
        <v>173</v>
      </c>
      <c r="C181" s="15" t="s">
        <v>80</v>
      </c>
      <c r="D181" s="15"/>
      <c r="E181" s="10" t="s">
        <v>81</v>
      </c>
      <c r="F181" s="22">
        <v>20.399999999999999</v>
      </c>
    </row>
    <row r="182" spans="2:6" ht="27.6" x14ac:dyDescent="0.3">
      <c r="B182" s="1">
        <f>B180+1</f>
        <v>81</v>
      </c>
      <c r="C182" s="6" t="s">
        <v>180</v>
      </c>
      <c r="D182" s="6"/>
      <c r="E182" s="1" t="s">
        <v>19</v>
      </c>
      <c r="F182" s="21">
        <v>2.8</v>
      </c>
    </row>
    <row r="183" spans="2:6" x14ac:dyDescent="0.3">
      <c r="B183" s="23" t="s">
        <v>174</v>
      </c>
      <c r="C183" s="24" t="s">
        <v>142</v>
      </c>
      <c r="D183" s="24"/>
      <c r="E183" s="25" t="s">
        <v>143</v>
      </c>
      <c r="F183" s="22">
        <v>4.2</v>
      </c>
    </row>
    <row r="184" spans="2:6" ht="41.4" x14ac:dyDescent="0.3">
      <c r="B184" s="30">
        <f>B182+1</f>
        <v>82</v>
      </c>
      <c r="C184" s="31" t="s">
        <v>147</v>
      </c>
      <c r="D184" s="31" t="s">
        <v>200</v>
      </c>
      <c r="E184" s="30" t="s">
        <v>146</v>
      </c>
      <c r="F184" s="32">
        <v>17.5</v>
      </c>
    </row>
    <row r="185" spans="2:6" x14ac:dyDescent="0.3">
      <c r="B185" s="11"/>
      <c r="C185" s="12" t="s">
        <v>10</v>
      </c>
      <c r="D185" s="12"/>
      <c r="E185" s="11"/>
      <c r="F185" s="13"/>
    </row>
    <row r="186" spans="2:6" ht="27.6" x14ac:dyDescent="0.3">
      <c r="B186" s="1">
        <f>B184+1</f>
        <v>83</v>
      </c>
      <c r="C186" s="5" t="s">
        <v>140</v>
      </c>
      <c r="D186" s="5"/>
      <c r="E186" s="4" t="s">
        <v>181</v>
      </c>
      <c r="F186" s="20">
        <v>8</v>
      </c>
    </row>
    <row r="187" spans="2:6" ht="27.6" x14ac:dyDescent="0.3">
      <c r="B187" s="1">
        <f>B186+1</f>
        <v>84</v>
      </c>
      <c r="C187" s="6" t="s">
        <v>178</v>
      </c>
      <c r="D187" s="6"/>
      <c r="E187" s="1" t="s">
        <v>181</v>
      </c>
      <c r="F187" s="20">
        <v>8</v>
      </c>
    </row>
    <row r="188" spans="2:6" x14ac:dyDescent="0.3">
      <c r="B188" s="1">
        <f>B187+1</f>
        <v>85</v>
      </c>
      <c r="C188" s="6" t="s">
        <v>179</v>
      </c>
      <c r="D188" s="6"/>
      <c r="E188" s="1" t="s">
        <v>182</v>
      </c>
      <c r="F188" s="20">
        <f>3*8</f>
        <v>24</v>
      </c>
    </row>
    <row r="189" spans="2:6" x14ac:dyDescent="0.3">
      <c r="B189" s="1">
        <f>B188+1</f>
        <v>86</v>
      </c>
      <c r="C189" s="6" t="s">
        <v>193</v>
      </c>
      <c r="D189" s="6"/>
      <c r="E189" s="1" t="s">
        <v>194</v>
      </c>
      <c r="F189" s="20">
        <v>1</v>
      </c>
    </row>
    <row r="190" spans="2:6" ht="17.399999999999999" x14ac:dyDescent="0.3">
      <c r="B190" s="8" t="s">
        <v>11</v>
      </c>
      <c r="C190" s="8"/>
      <c r="D190" s="8"/>
      <c r="E190" s="8"/>
      <c r="F190" s="9"/>
    </row>
  </sheetData>
  <mergeCells count="9">
    <mergeCell ref="C5:F5"/>
    <mergeCell ref="C46:F46"/>
    <mergeCell ref="B2:B3"/>
    <mergeCell ref="C2:C3"/>
    <mergeCell ref="E2:E3"/>
    <mergeCell ref="F2:F3"/>
    <mergeCell ref="C83:F83"/>
    <mergeCell ref="C145:F145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2024-05-07T13:31:37Z</dcterms:created>
  <dcterms:modified xsi:type="dcterms:W3CDTF">2024-08-02T09:19:37Z</dcterms:modified>
</cp:coreProperties>
</file>