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Ф.Е.В. 2\Договор - генподряд\08 МВМ - кабельные линии\"/>
    </mc:Choice>
  </mc:AlternateContent>
  <xr:revisionPtr revIDLastSave="0" documentId="13_ncr:1_{98F5DDA3-2C1F-4FB9-A382-585EB325EE9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Print_Area" localSheetId="0">Лист1!$A$1:$I$32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" i="1" l="1"/>
  <c r="F9" i="1"/>
  <c r="H21" i="1"/>
  <c r="F21" i="1"/>
  <c r="H20" i="1"/>
  <c r="F20" i="1"/>
  <c r="H19" i="1"/>
  <c r="F19" i="1"/>
  <c r="I19" i="1" s="1"/>
  <c r="H18" i="1"/>
  <c r="F18" i="1"/>
  <c r="H17" i="1"/>
  <c r="F17" i="1"/>
  <c r="H15" i="1"/>
  <c r="F15" i="1"/>
  <c r="D14" i="1"/>
  <c r="H14" i="1" s="1"/>
  <c r="D13" i="1"/>
  <c r="H13" i="1" s="1"/>
  <c r="H12" i="1"/>
  <c r="F12" i="1"/>
  <c r="D11" i="1"/>
  <c r="H11" i="1" s="1"/>
  <c r="H10" i="1"/>
  <c r="F10" i="1"/>
  <c r="I15" i="1" l="1"/>
  <c r="I20" i="1"/>
  <c r="I12" i="1"/>
  <c r="I9" i="1"/>
  <c r="I18" i="1"/>
  <c r="I10" i="1"/>
  <c r="I17" i="1"/>
  <c r="I21" i="1"/>
  <c r="F13" i="1"/>
  <c r="I13" i="1" s="1"/>
  <c r="F14" i="1"/>
  <c r="I14" i="1" s="1"/>
  <c r="F11" i="1"/>
  <c r="I11" i="1" s="1"/>
  <c r="I22" i="1" l="1"/>
  <c r="I23" i="1" s="1"/>
  <c r="I24" i="1" s="1"/>
</calcChain>
</file>

<file path=xl/sharedStrings.xml><?xml version="1.0" encoding="utf-8"?>
<sst xmlns="http://schemas.openxmlformats.org/spreadsheetml/2006/main" count="66" uniqueCount="53">
  <si>
    <t>№ п/п</t>
  </si>
  <si>
    <t>Ед.изм</t>
  </si>
  <si>
    <t>Кол-во</t>
  </si>
  <si>
    <t>Монтаж кабельных конструкций</t>
  </si>
  <si>
    <t>1.1</t>
  </si>
  <si>
    <t xml:space="preserve">Монтаж кронштейнов Т-образных L=400 </t>
  </si>
  <si>
    <t>компл</t>
  </si>
  <si>
    <t>1.2</t>
  </si>
  <si>
    <t>Монтаж кронштейнов Т-образных L=200</t>
  </si>
  <si>
    <t>1.3</t>
  </si>
  <si>
    <t>Монтаж кабельных лотков, коробов 400х100</t>
  </si>
  <si>
    <t>м.п.</t>
  </si>
  <si>
    <t>1.4</t>
  </si>
  <si>
    <t>Монтаж кабельных лотков, коробов 200х100</t>
  </si>
  <si>
    <t>1.5</t>
  </si>
  <si>
    <t>Демонтаж обшивки фасада из профлиста (с сохранением материала)</t>
  </si>
  <si>
    <t>м2</t>
  </si>
  <si>
    <t>1.6</t>
  </si>
  <si>
    <t>Монтаж обшивки фасада из профлиста (ранее демонтированного)</t>
  </si>
  <si>
    <t>1.7</t>
  </si>
  <si>
    <t>Установкой ж/б опор с интервалом 2м по кровле цеха №5</t>
  </si>
  <si>
    <t>шт</t>
  </si>
  <si>
    <t>2</t>
  </si>
  <si>
    <t>Прокладка кабеля кабеля</t>
  </si>
  <si>
    <t>2.1</t>
  </si>
  <si>
    <t>Прокладка кабеля АСБ 3х95 по кронштейнам в приямке и на стенах с креплением кабельными стяжками</t>
  </si>
  <si>
    <t>2.2</t>
  </si>
  <si>
    <t xml:space="preserve">Покраска кабеля  АСБ 3х95 огнезащитным составом типа ОГРАКС-ВВ </t>
  </si>
  <si>
    <t>2.3</t>
  </si>
  <si>
    <t>Монтаж концевых муфт на кабель АСБ 3х95  КВтпН-10-70/120</t>
  </si>
  <si>
    <t>2.4</t>
  </si>
  <si>
    <t>Монтаж соединительных муфт на кабель АСБ 3х95 3 СТп-10 (70-120)</t>
  </si>
  <si>
    <t>2.5</t>
  </si>
  <si>
    <t>Пусконаладочные работы</t>
  </si>
  <si>
    <t>Наименование работ</t>
  </si>
  <si>
    <t>за ед.</t>
  </si>
  <si>
    <t>всего</t>
  </si>
  <si>
    <t>Общая стоимость ВСЕГО 
(без НДС, руб.)</t>
  </si>
  <si>
    <t xml:space="preserve">ИТОГО без НДС </t>
  </si>
  <si>
    <t>НДС 20%</t>
  </si>
  <si>
    <t>Общая стоимость с учетом НДС</t>
  </si>
  <si>
    <t>Стоимость Работ 
(без НДС, руб.)</t>
  </si>
  <si>
    <t>Стоимость материалов 
(без НДС, руб.)</t>
  </si>
  <si>
    <t>Приложение № 2
к Договору подряда  № МВМ/25-10  от «25» октября 2024г.</t>
  </si>
  <si>
    <t>Ведомость и стоимость Работ</t>
  </si>
  <si>
    <t>Заказчик:</t>
  </si>
  <si>
    <t>АО «Метровагонмаш»</t>
  </si>
  <si>
    <t>ООО «КиКГЕОСТРОЙ»</t>
  </si>
  <si>
    <t>Генеральный директор</t>
  </si>
  <si>
    <t>______________/ А.Б.Степнов /</t>
  </si>
  <si>
    <t>___________/ Ю.Ф.Кесслер /</t>
  </si>
  <si>
    <t>Реконструкция ысоковольтного кабеля от ПС-106 к ПС-6 кВ-26 АО «Метровагонмаш», от ПС-106 к ПС-24 АО «Метровагонмаш», от ПС-106 к ПС-25 АО «Метровагонмаш», от ПС-106 к ПС-30 АО «Метровагонмаш», находящийся по адресу: г. Мытищи, ул. Колонцова, стр.4Б/3</t>
  </si>
  <si>
    <t>Подрядчик: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</si>
</sst>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4" fillId="0" borderId="0"/>
  </cellStyleXfs>
  <cellXfs count="40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left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4" fontId="3" fillId="0" borderId="1" xfId="1" applyNumberFormat="1" applyFont="1" applyFill="1" applyBorder="1" applyAlignment="1">
      <alignment horizontal="center" vertical="center" wrapText="1"/>
    </xf>
    <xf numFmtId="4" fontId="3" fillId="0" borderId="1" xfId="1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0" xfId="0" applyFont="1"/>
    <xf numFmtId="0" fontId="5" fillId="0" borderId="0" xfId="0" applyFont="1" applyFill="1"/>
    <xf numFmtId="4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" fontId="6" fillId="0" borderId="1" xfId="2" applyNumberFormat="1" applyFont="1" applyFill="1" applyBorder="1" applyAlignment="1">
      <alignment horizontal="center" vertical="center" wrapText="1"/>
    </xf>
    <xf numFmtId="0" fontId="2" fillId="0" borderId="1" xfId="2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 wrapText="1"/>
    </xf>
    <xf numFmtId="164" fontId="3" fillId="0" borderId="1" xfId="1" applyFont="1" applyFill="1" applyBorder="1" applyAlignment="1">
      <alignment horizontal="left" vertical="center" wrapText="1"/>
    </xf>
    <xf numFmtId="164" fontId="3" fillId="0" borderId="1" xfId="1" applyFont="1" applyFill="1" applyBorder="1" applyAlignment="1">
      <alignment horizontal="left" vertical="center"/>
    </xf>
    <xf numFmtId="4" fontId="2" fillId="0" borderId="1" xfId="1" applyNumberFormat="1" applyFont="1" applyFill="1" applyBorder="1" applyAlignment="1">
      <alignment vertical="center"/>
    </xf>
    <xf numFmtId="0" fontId="6" fillId="0" borderId="0" xfId="0" applyFont="1" applyFill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right" vertical="center" wrapText="1"/>
    </xf>
    <xf numFmtId="0" fontId="6" fillId="0" borderId="0" xfId="0" applyFont="1" applyFill="1" applyAlignment="1">
      <alignment horizontal="center"/>
    </xf>
    <xf numFmtId="0" fontId="2" fillId="0" borderId="4" xfId="2" applyFont="1" applyFill="1" applyBorder="1" applyAlignment="1">
      <alignment horizontal="right" vertical="center" wrapText="1"/>
    </xf>
    <xf numFmtId="0" fontId="2" fillId="0" borderId="6" xfId="2" applyFont="1" applyFill="1" applyBorder="1" applyAlignment="1">
      <alignment horizontal="right" vertical="center" wrapText="1"/>
    </xf>
    <xf numFmtId="0" fontId="2" fillId="0" borderId="5" xfId="2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4" fontId="2" fillId="0" borderId="5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2" xr:uid="{00000000-0005-0000-0000-000001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2"/>
  <sheetViews>
    <sheetView tabSelected="1" topLeftCell="A16" workbookViewId="0">
      <selection activeCell="F30" sqref="F29:F30"/>
    </sheetView>
  </sheetViews>
  <sheetFormatPr defaultColWidth="9.109375" defaultRowHeight="13.8" x14ac:dyDescent="0.25"/>
  <cols>
    <col min="1" max="1" width="9.109375" style="11"/>
    <col min="2" max="2" width="63.44140625" style="11" customWidth="1"/>
    <col min="3" max="3" width="7" style="11" bestFit="1" customWidth="1"/>
    <col min="4" max="4" width="7.5546875" style="11" bestFit="1" customWidth="1"/>
    <col min="5" max="5" width="10.109375" style="11" bestFit="1" customWidth="1"/>
    <col min="6" max="6" width="11.6640625" style="11" bestFit="1" customWidth="1"/>
    <col min="7" max="7" width="10.109375" style="11" bestFit="1" customWidth="1"/>
    <col min="8" max="8" width="11.6640625" style="11" bestFit="1" customWidth="1"/>
    <col min="9" max="9" width="17.6640625" style="11" bestFit="1" customWidth="1"/>
    <col min="10" max="10" width="16.109375" style="11" customWidth="1"/>
    <col min="11" max="16384" width="9.109375" style="11"/>
  </cols>
  <sheetData>
    <row r="1" spans="1:10" ht="28.95" customHeight="1" x14ac:dyDescent="0.25">
      <c r="A1" s="29" t="s">
        <v>43</v>
      </c>
      <c r="B1" s="29"/>
      <c r="C1" s="29"/>
      <c r="D1" s="29"/>
      <c r="E1" s="29"/>
      <c r="F1" s="29"/>
      <c r="G1" s="29"/>
      <c r="H1" s="29"/>
      <c r="I1" s="29"/>
      <c r="J1" s="10"/>
    </row>
    <row r="2" spans="1:10" x14ac:dyDescent="0.25">
      <c r="A2" s="12"/>
      <c r="B2" s="12"/>
      <c r="C2" s="12"/>
      <c r="D2" s="12"/>
      <c r="E2" s="12"/>
      <c r="F2" s="12"/>
      <c r="G2" s="12"/>
      <c r="H2" s="12"/>
      <c r="I2" s="12"/>
    </row>
    <row r="3" spans="1:10" x14ac:dyDescent="0.25">
      <c r="A3" s="30" t="s">
        <v>44</v>
      </c>
      <c r="B3" s="30"/>
      <c r="C3" s="30"/>
      <c r="D3" s="30"/>
      <c r="E3" s="30"/>
      <c r="F3" s="30"/>
      <c r="G3" s="30"/>
      <c r="H3" s="30"/>
      <c r="I3" s="30"/>
    </row>
    <row r="4" spans="1:10" ht="32.4" customHeight="1" x14ac:dyDescent="0.25">
      <c r="A4" s="28" t="s">
        <v>51</v>
      </c>
      <c r="B4" s="28"/>
      <c r="C4" s="28"/>
      <c r="D4" s="28"/>
      <c r="E4" s="28"/>
      <c r="F4" s="28"/>
      <c r="G4" s="28"/>
      <c r="H4" s="28"/>
      <c r="I4" s="28"/>
    </row>
    <row r="5" spans="1:10" x14ac:dyDescent="0.25">
      <c r="A5" s="12"/>
      <c r="B5" s="12"/>
      <c r="C5" s="12"/>
      <c r="D5" s="12"/>
      <c r="E5" s="12"/>
      <c r="F5" s="12"/>
      <c r="G5" s="12"/>
      <c r="H5" s="12"/>
      <c r="I5" s="12"/>
    </row>
    <row r="6" spans="1:10" ht="47.25" customHeight="1" x14ac:dyDescent="0.25">
      <c r="A6" s="34" t="s">
        <v>0</v>
      </c>
      <c r="B6" s="36" t="s">
        <v>34</v>
      </c>
      <c r="C6" s="36" t="s">
        <v>1</v>
      </c>
      <c r="D6" s="36" t="s">
        <v>2</v>
      </c>
      <c r="E6" s="38" t="s">
        <v>41</v>
      </c>
      <c r="F6" s="39"/>
      <c r="G6" s="38" t="s">
        <v>42</v>
      </c>
      <c r="H6" s="39"/>
      <c r="I6" s="13" t="s">
        <v>37</v>
      </c>
    </row>
    <row r="7" spans="1:10" x14ac:dyDescent="0.25">
      <c r="A7" s="35"/>
      <c r="B7" s="37"/>
      <c r="C7" s="37"/>
      <c r="D7" s="37"/>
      <c r="E7" s="14" t="s">
        <v>35</v>
      </c>
      <c r="F7" s="15" t="s">
        <v>36</v>
      </c>
      <c r="G7" s="14" t="s">
        <v>35</v>
      </c>
      <c r="H7" s="15" t="s">
        <v>36</v>
      </c>
      <c r="I7" s="13"/>
    </row>
    <row r="8" spans="1:10" x14ac:dyDescent="0.25">
      <c r="A8" s="1">
        <v>1</v>
      </c>
      <c r="B8" s="16" t="s">
        <v>3</v>
      </c>
      <c r="C8" s="17"/>
      <c r="D8" s="18"/>
      <c r="E8" s="19"/>
      <c r="F8" s="20"/>
      <c r="G8" s="20"/>
      <c r="H8" s="20"/>
      <c r="I8" s="20"/>
    </row>
    <row r="9" spans="1:10" x14ac:dyDescent="0.25">
      <c r="A9" s="2" t="s">
        <v>4</v>
      </c>
      <c r="B9" s="3" t="s">
        <v>5</v>
      </c>
      <c r="C9" s="1" t="s">
        <v>6</v>
      </c>
      <c r="D9" s="4">
        <v>1</v>
      </c>
      <c r="E9" s="5">
        <v>233033.1</v>
      </c>
      <c r="F9" s="6">
        <f>D9*E9</f>
        <v>233033.1</v>
      </c>
      <c r="G9" s="5">
        <v>116872.8</v>
      </c>
      <c r="H9" s="6">
        <f>D9*G9</f>
        <v>116872.8</v>
      </c>
      <c r="I9" s="6">
        <f>F9+H9</f>
        <v>349905.9</v>
      </c>
    </row>
    <row r="10" spans="1:10" x14ac:dyDescent="0.25">
      <c r="A10" s="2" t="s">
        <v>7</v>
      </c>
      <c r="B10" s="3" t="s">
        <v>8</v>
      </c>
      <c r="C10" s="1" t="s">
        <v>6</v>
      </c>
      <c r="D10" s="4">
        <v>1</v>
      </c>
      <c r="E10" s="5">
        <v>167648.84</v>
      </c>
      <c r="F10" s="6">
        <f t="shared" ref="F10:F15" si="0">D10*E10</f>
        <v>167648.84</v>
      </c>
      <c r="G10" s="5">
        <v>55365.42</v>
      </c>
      <c r="H10" s="6">
        <f t="shared" ref="H10:H15" si="1">D10*G10</f>
        <v>55365.42</v>
      </c>
      <c r="I10" s="6">
        <f t="shared" ref="I10:I15" si="2">F10+H10</f>
        <v>223014.26</v>
      </c>
    </row>
    <row r="11" spans="1:10" x14ac:dyDescent="0.25">
      <c r="A11" s="2" t="s">
        <v>9</v>
      </c>
      <c r="B11" s="3" t="s">
        <v>10</v>
      </c>
      <c r="C11" s="1" t="s">
        <v>11</v>
      </c>
      <c r="D11" s="4">
        <f>250+30</f>
        <v>280</v>
      </c>
      <c r="E11" s="5">
        <v>1013.86</v>
      </c>
      <c r="F11" s="6">
        <f t="shared" si="0"/>
        <v>283880.8</v>
      </c>
      <c r="G11" s="5">
        <v>1925.85</v>
      </c>
      <c r="H11" s="6">
        <f t="shared" si="1"/>
        <v>539238</v>
      </c>
      <c r="I11" s="6">
        <f t="shared" si="2"/>
        <v>823118.8</v>
      </c>
    </row>
    <row r="12" spans="1:10" x14ac:dyDescent="0.25">
      <c r="A12" s="2" t="s">
        <v>12</v>
      </c>
      <c r="B12" s="3" t="s">
        <v>13</v>
      </c>
      <c r="C12" s="1" t="s">
        <v>11</v>
      </c>
      <c r="D12" s="4">
        <v>198</v>
      </c>
      <c r="E12" s="5">
        <v>1013.86</v>
      </c>
      <c r="F12" s="6">
        <f t="shared" si="0"/>
        <v>200744.28</v>
      </c>
      <c r="G12" s="5">
        <v>1303.46</v>
      </c>
      <c r="H12" s="6">
        <f t="shared" si="1"/>
        <v>258085.08000000002</v>
      </c>
      <c r="I12" s="6">
        <f t="shared" si="2"/>
        <v>458829.36</v>
      </c>
    </row>
    <row r="13" spans="1:10" x14ac:dyDescent="0.25">
      <c r="A13" s="2" t="s">
        <v>14</v>
      </c>
      <c r="B13" s="3" t="s">
        <v>15</v>
      </c>
      <c r="C13" s="1" t="s">
        <v>16</v>
      </c>
      <c r="D13" s="4">
        <f>45+114</f>
        <v>159</v>
      </c>
      <c r="E13" s="5">
        <v>3667.67</v>
      </c>
      <c r="F13" s="6">
        <f t="shared" si="0"/>
        <v>583159.53</v>
      </c>
      <c r="G13" s="5">
        <v>0</v>
      </c>
      <c r="H13" s="6">
        <f t="shared" si="1"/>
        <v>0</v>
      </c>
      <c r="I13" s="6">
        <f t="shared" si="2"/>
        <v>583159.53</v>
      </c>
    </row>
    <row r="14" spans="1:10" x14ac:dyDescent="0.25">
      <c r="A14" s="2" t="s">
        <v>17</v>
      </c>
      <c r="B14" s="3" t="s">
        <v>18</v>
      </c>
      <c r="C14" s="1" t="s">
        <v>16</v>
      </c>
      <c r="D14" s="4">
        <f>45+114</f>
        <v>159</v>
      </c>
      <c r="E14" s="5">
        <v>4767.97</v>
      </c>
      <c r="F14" s="6">
        <f t="shared" si="0"/>
        <v>758107.2300000001</v>
      </c>
      <c r="G14" s="5">
        <v>0</v>
      </c>
      <c r="H14" s="6">
        <f t="shared" si="1"/>
        <v>0</v>
      </c>
      <c r="I14" s="6">
        <f t="shared" si="2"/>
        <v>758107.2300000001</v>
      </c>
    </row>
    <row r="15" spans="1:10" x14ac:dyDescent="0.25">
      <c r="A15" s="2" t="s">
        <v>19</v>
      </c>
      <c r="B15" s="3" t="s">
        <v>20</v>
      </c>
      <c r="C15" s="1" t="s">
        <v>21</v>
      </c>
      <c r="D15" s="4">
        <v>16</v>
      </c>
      <c r="E15" s="5">
        <v>9020.08</v>
      </c>
      <c r="F15" s="6">
        <f t="shared" si="0"/>
        <v>144321.28</v>
      </c>
      <c r="G15" s="5">
        <v>2241.2800000000002</v>
      </c>
      <c r="H15" s="6">
        <f t="shared" si="1"/>
        <v>35860.480000000003</v>
      </c>
      <c r="I15" s="6">
        <f t="shared" si="2"/>
        <v>180181.76000000001</v>
      </c>
    </row>
    <row r="16" spans="1:10" x14ac:dyDescent="0.25">
      <c r="A16" s="2" t="s">
        <v>22</v>
      </c>
      <c r="B16" s="16" t="s">
        <v>23</v>
      </c>
      <c r="C16" s="1"/>
      <c r="D16" s="4"/>
      <c r="E16" s="5"/>
      <c r="F16" s="6"/>
      <c r="G16" s="5"/>
      <c r="H16" s="6"/>
      <c r="I16" s="6"/>
    </row>
    <row r="17" spans="1:9" ht="27.6" x14ac:dyDescent="0.25">
      <c r="A17" s="2" t="s">
        <v>24</v>
      </c>
      <c r="B17" s="3" t="s">
        <v>25</v>
      </c>
      <c r="C17" s="1" t="s">
        <v>11</v>
      </c>
      <c r="D17" s="4">
        <v>3312</v>
      </c>
      <c r="E17" s="5">
        <v>1515.64</v>
      </c>
      <c r="F17" s="6">
        <f>D17*E17</f>
        <v>5019799.6800000006</v>
      </c>
      <c r="G17" s="5">
        <v>2176.0300000000002</v>
      </c>
      <c r="H17" s="6">
        <f t="shared" ref="H17:H21" si="3">D17*G17</f>
        <v>7207011.3600000003</v>
      </c>
      <c r="I17" s="6">
        <f t="shared" ref="I17:I21" si="4">F17+H17</f>
        <v>12226811.040000001</v>
      </c>
    </row>
    <row r="18" spans="1:9" x14ac:dyDescent="0.25">
      <c r="A18" s="2" t="s">
        <v>26</v>
      </c>
      <c r="B18" s="7" t="s">
        <v>27</v>
      </c>
      <c r="C18" s="8" t="s">
        <v>16</v>
      </c>
      <c r="D18" s="9">
        <v>98</v>
      </c>
      <c r="E18" s="5">
        <v>1962.44</v>
      </c>
      <c r="F18" s="6">
        <f t="shared" ref="F18:F21" si="5">D18*E18</f>
        <v>192319.12</v>
      </c>
      <c r="G18" s="5">
        <v>4357.18</v>
      </c>
      <c r="H18" s="6">
        <f t="shared" si="3"/>
        <v>427003.64</v>
      </c>
      <c r="I18" s="6">
        <f t="shared" si="4"/>
        <v>619322.76</v>
      </c>
    </row>
    <row r="19" spans="1:9" x14ac:dyDescent="0.25">
      <c r="A19" s="2" t="s">
        <v>28</v>
      </c>
      <c r="B19" s="3" t="s">
        <v>29</v>
      </c>
      <c r="C19" s="1" t="s">
        <v>21</v>
      </c>
      <c r="D19" s="4">
        <v>16</v>
      </c>
      <c r="E19" s="5">
        <v>28061.01</v>
      </c>
      <c r="F19" s="6">
        <f t="shared" si="5"/>
        <v>448976.16</v>
      </c>
      <c r="G19" s="5">
        <v>5852.18</v>
      </c>
      <c r="H19" s="6">
        <f t="shared" si="3"/>
        <v>93634.880000000005</v>
      </c>
      <c r="I19" s="6">
        <f t="shared" si="4"/>
        <v>542611.04</v>
      </c>
    </row>
    <row r="20" spans="1:9" x14ac:dyDescent="0.25">
      <c r="A20" s="2" t="s">
        <v>30</v>
      </c>
      <c r="B20" s="3" t="s">
        <v>31</v>
      </c>
      <c r="C20" s="1" t="s">
        <v>21</v>
      </c>
      <c r="D20" s="4">
        <v>2</v>
      </c>
      <c r="E20" s="5">
        <v>30957.05</v>
      </c>
      <c r="F20" s="6">
        <f t="shared" si="5"/>
        <v>61914.1</v>
      </c>
      <c r="G20" s="5">
        <v>15663.72</v>
      </c>
      <c r="H20" s="6">
        <f t="shared" si="3"/>
        <v>31327.439999999999</v>
      </c>
      <c r="I20" s="6">
        <f t="shared" si="4"/>
        <v>93241.54</v>
      </c>
    </row>
    <row r="21" spans="1:9" x14ac:dyDescent="0.25">
      <c r="A21" s="2" t="s">
        <v>32</v>
      </c>
      <c r="B21" s="3" t="s">
        <v>33</v>
      </c>
      <c r="C21" s="1" t="s">
        <v>6</v>
      </c>
      <c r="D21" s="4">
        <v>1</v>
      </c>
      <c r="E21" s="5">
        <v>626013.1</v>
      </c>
      <c r="F21" s="6">
        <f t="shared" si="5"/>
        <v>626013.1</v>
      </c>
      <c r="G21" s="5">
        <v>0</v>
      </c>
      <c r="H21" s="6">
        <f t="shared" si="3"/>
        <v>0</v>
      </c>
      <c r="I21" s="6">
        <f t="shared" si="4"/>
        <v>626013.1</v>
      </c>
    </row>
    <row r="22" spans="1:9" x14ac:dyDescent="0.25">
      <c r="A22" s="31" t="s">
        <v>38</v>
      </c>
      <c r="B22" s="32"/>
      <c r="C22" s="32"/>
      <c r="D22" s="32"/>
      <c r="E22" s="32"/>
      <c r="F22" s="32"/>
      <c r="G22" s="32"/>
      <c r="H22" s="33"/>
      <c r="I22" s="21">
        <f>SUM(I8:I21)</f>
        <v>17484316.32</v>
      </c>
    </row>
    <row r="23" spans="1:9" x14ac:dyDescent="0.25">
      <c r="A23" s="31" t="s">
        <v>39</v>
      </c>
      <c r="B23" s="32"/>
      <c r="C23" s="32"/>
      <c r="D23" s="32"/>
      <c r="E23" s="32"/>
      <c r="F23" s="32"/>
      <c r="G23" s="32"/>
      <c r="H23" s="33"/>
      <c r="I23" s="21">
        <f>I22*0.2</f>
        <v>3496863.2640000004</v>
      </c>
    </row>
    <row r="24" spans="1:9" x14ac:dyDescent="0.25">
      <c r="A24" s="31" t="s">
        <v>40</v>
      </c>
      <c r="B24" s="32"/>
      <c r="C24" s="32"/>
      <c r="D24" s="32"/>
      <c r="E24" s="32"/>
      <c r="F24" s="32"/>
      <c r="G24" s="32"/>
      <c r="H24" s="33"/>
      <c r="I24" s="21">
        <f>I22+I23</f>
        <v>20981179.583999999</v>
      </c>
    </row>
    <row r="25" spans="1:9" x14ac:dyDescent="0.25">
      <c r="A25" s="12"/>
      <c r="B25" s="12"/>
      <c r="C25" s="12"/>
      <c r="D25" s="12"/>
      <c r="E25" s="12"/>
      <c r="F25" s="12"/>
      <c r="G25" s="12"/>
      <c r="H25" s="12"/>
      <c r="I25" s="12"/>
    </row>
    <row r="26" spans="1:9" x14ac:dyDescent="0.25">
      <c r="A26" s="12"/>
      <c r="B26" s="22" t="s">
        <v>45</v>
      </c>
      <c r="C26" s="22"/>
      <c r="D26" s="22"/>
      <c r="E26" s="22"/>
      <c r="F26" s="22"/>
      <c r="G26" s="22"/>
      <c r="H26" s="27" t="s">
        <v>52</v>
      </c>
      <c r="I26" s="27"/>
    </row>
    <row r="27" spans="1:9" x14ac:dyDescent="0.25">
      <c r="A27" s="12"/>
      <c r="B27" s="22" t="s">
        <v>46</v>
      </c>
      <c r="C27" s="22"/>
      <c r="D27" s="22"/>
      <c r="E27" s="22"/>
      <c r="F27" s="22"/>
      <c r="G27" s="22"/>
      <c r="H27" s="27" t="s">
        <v>47</v>
      </c>
      <c r="I27" s="27"/>
    </row>
    <row r="28" spans="1:9" x14ac:dyDescent="0.25">
      <c r="A28" s="12"/>
      <c r="B28" s="23" t="s">
        <v>48</v>
      </c>
      <c r="C28" s="23"/>
      <c r="D28" s="23"/>
      <c r="E28" s="23"/>
      <c r="F28" s="23"/>
      <c r="G28" s="23"/>
      <c r="H28" s="26" t="s">
        <v>48</v>
      </c>
      <c r="I28" s="26"/>
    </row>
    <row r="29" spans="1:9" x14ac:dyDescent="0.25">
      <c r="A29" s="12"/>
      <c r="B29" s="23"/>
      <c r="C29" s="23"/>
      <c r="D29" s="23"/>
      <c r="E29" s="23"/>
      <c r="F29" s="23"/>
      <c r="G29" s="23"/>
      <c r="H29" s="24"/>
      <c r="I29" s="25"/>
    </row>
    <row r="30" spans="1:9" x14ac:dyDescent="0.25">
      <c r="A30" s="12"/>
      <c r="B30" s="23"/>
      <c r="C30" s="23"/>
      <c r="D30" s="23"/>
      <c r="E30" s="23"/>
      <c r="F30" s="23"/>
      <c r="G30" s="23"/>
      <c r="H30" s="24"/>
      <c r="I30" s="25"/>
    </row>
    <row r="31" spans="1:9" ht="28.8" customHeight="1" x14ac:dyDescent="0.25">
      <c r="A31" s="12"/>
      <c r="B31" s="23" t="s">
        <v>49</v>
      </c>
      <c r="C31" s="23"/>
      <c r="D31" s="23"/>
      <c r="E31" s="23"/>
      <c r="F31" s="23"/>
      <c r="G31" s="23"/>
      <c r="H31" s="26" t="s">
        <v>50</v>
      </c>
      <c r="I31" s="26"/>
    </row>
    <row r="32" spans="1:9" x14ac:dyDescent="0.25">
      <c r="A32" s="12"/>
      <c r="B32" s="22" t="s">
        <v>11</v>
      </c>
      <c r="C32" s="22"/>
      <c r="D32" s="22"/>
      <c r="E32" s="22"/>
      <c r="F32" s="22"/>
      <c r="G32" s="22"/>
      <c r="H32" s="27" t="s">
        <v>11</v>
      </c>
      <c r="I32" s="27"/>
    </row>
  </sheetData>
  <mergeCells count="17">
    <mergeCell ref="E6:F6"/>
    <mergeCell ref="H31:I31"/>
    <mergeCell ref="H32:I32"/>
    <mergeCell ref="A4:I4"/>
    <mergeCell ref="A1:I1"/>
    <mergeCell ref="A3:I3"/>
    <mergeCell ref="H26:I26"/>
    <mergeCell ref="H27:I27"/>
    <mergeCell ref="H28:I28"/>
    <mergeCell ref="A24:H24"/>
    <mergeCell ref="A22:H22"/>
    <mergeCell ref="A23:H23"/>
    <mergeCell ref="A6:A7"/>
    <mergeCell ref="B6:B7"/>
    <mergeCell ref="C6:C7"/>
    <mergeCell ref="D6:D7"/>
    <mergeCell ref="G6:H6"/>
  </mergeCells>
  <pageMargins left="0.7" right="0.7" top="0.75" bottom="0.75" header="0.3" footer="0.3"/>
  <pageSetup paperSize="9" scale="88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Елена Филонова</cp:lastModifiedBy>
  <cp:lastPrinted>2024-10-25T07:00:53Z</cp:lastPrinted>
  <dcterms:created xsi:type="dcterms:W3CDTF">2024-10-24T13:56:58Z</dcterms:created>
  <dcterms:modified xsi:type="dcterms:W3CDTF">2024-10-25T07:26:14Z</dcterms:modified>
</cp:coreProperties>
</file>