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WORK\Мое\Коммерция\ВДЦ\06.11.2024-Анализ ВДЦ Мытищи\Корректировки резки\"/>
    </mc:Choice>
  </mc:AlternateContent>
  <xr:revisionPtr revIDLastSave="0" documentId="13_ncr:1_{D6CF53A2-2520-43DA-944E-9B863DC794F1}" xr6:coauthVersionLast="47" xr6:coauthVersionMax="47" xr10:uidLastSave="{00000000-0000-0000-0000-000000000000}"/>
  <bookViews>
    <workbookView xWindow="-120" yWindow="-120" windowWidth="51840" windowHeight="21240" tabRatio="811" xr2:uid="{00000000-000D-0000-FFFF-FFFF00000000}"/>
  </bookViews>
  <sheets>
    <sheet name="Свод НВК5" sheetId="1" r:id="rId1"/>
    <sheet name="К16А VS" sheetId="22" r:id="rId2"/>
    <sheet name="К15-К17 (2)" sheetId="21" r:id="rId3"/>
    <sheet name="Кл1,2,3" sheetId="20" r:id="rId4"/>
    <sheet name="К26-27 VS" sheetId="23" r:id="rId5"/>
  </sheets>
  <externalReferences>
    <externalReference r:id="rId6"/>
    <externalReference r:id="rId7"/>
    <externalReference r:id="rId8"/>
    <externalReference r:id="rId9"/>
    <externalReference r:id="rId10"/>
    <externalReference r:id="rId11"/>
    <externalReference r:id="rId12"/>
    <externalReference r:id="rId13"/>
    <externalReference r:id="rId14"/>
    <externalReference r:id="rId15"/>
    <externalReference r:id="rId16"/>
  </externalReferences>
  <definedNames>
    <definedName name="Excel_BuiltIn__FilterDatabase_4">#REF!</definedName>
    <definedName name="Excel_BuiltIn_Print_Area">#REF!</definedName>
    <definedName name="Excel_BuiltIn_Print_Area_1">#REF!</definedName>
    <definedName name="Excel_BuiltIn_Print_Area_13">#REF!</definedName>
    <definedName name="Excel_BuiltIn_Print_Area_2">#REF!</definedName>
    <definedName name="Excel_BuiltIn_Print_Area_3">#REF!</definedName>
    <definedName name="Excel_BuiltIn_Print_Area_4">#REF!</definedName>
    <definedName name="Excel_BuiltIn_Print_Area_5">#REF!</definedName>
    <definedName name="Excel_BuiltIn_Print_Area_6">#REF!</definedName>
    <definedName name="Excel_BuiltIn_Print_Area_7">#REF!</definedName>
    <definedName name="Excel_BuiltIn_Print_Area_8">#REF!</definedName>
    <definedName name="Excel_BuiltIn_Print_Titles">#REF!</definedName>
    <definedName name="Fuck">#REF!</definedName>
    <definedName name="k">'[1]Текущие показатели'!$A$2</definedName>
    <definedName name="VES">#REF!</definedName>
    <definedName name="Z_32BE0561_3E43_11D1_AA21_0080C83F6713_.wvu.FilterData" hidden="1">#REF!</definedName>
    <definedName name="Z_32BE0561_3E43_11D1_AA21_0080C83F6713_.wvu.Rows" hidden="1">#REF!</definedName>
    <definedName name="Z_361DAB21_3E43_11D1_9921_000021579852_.wvu.FilterData" hidden="1">#REF!</definedName>
    <definedName name="Z_6DAEFF01_3E3C_11D1_9921_000021579852_.wvu.FilterData" hidden="1">#REF!</definedName>
    <definedName name="Z_6DAEFF01_3E3C_11D1_9921_000021579852_.wvu.Rows" hidden="1">#REF!</definedName>
    <definedName name="Z_7F3F38C1_B38F_11D1_B73A_0080C83F5DB9_.wvu.FilterData" hidden="1">#REF!</definedName>
    <definedName name="_xlnm.Database">#REF!</definedName>
    <definedName name="БИРЖА">'[2]исх дан'!$B$4</definedName>
    <definedName name="БИРЖА2">'[2]исх дан'!#REF!</definedName>
    <definedName name="вид_сметы">[3]база!$G$1:$G$65536</definedName>
    <definedName name="выдал">[3]база!$E$1:$E$65536</definedName>
    <definedName name="граница">'[2]исх дан'!$B$6</definedName>
    <definedName name="д">#REF!</definedName>
    <definedName name="Дополнение01">[4]Смета!$I$1:$Q$65536,[4]Смета!$AA$1:$CK$65536</definedName>
    <definedName name="Дополнение02">[4]Смета!$I$1:$Z$65536,[4]Смета!$AJ$1:$CK$65536</definedName>
    <definedName name="Дополнение03">[4]Смета!$I$1:$AI$65536,[4]Смета!$AS$1:$AS$65536,[4]Смета!$AT$1:$CK$65536</definedName>
    <definedName name="Дополнение04">[4]Смета!$I$1:$AR$65536,[4]Смета!$BB$1:$CK$65536</definedName>
    <definedName name="Дополнение05">[4]Смета!$I$1:$BA$65536,[4]Смета!$BK$1:$CK$65536</definedName>
    <definedName name="Дополнение06">[4]Смета!$I$1:$BJ$65536,[4]Смета!$BT$1:$CK$65536</definedName>
    <definedName name="Дополнение07">[4]Смета!$I$1:$BS$65536,[4]Смета!$CC$1:$CK$65536</definedName>
    <definedName name="Дост_Кавказ">[5]Кабель!#REF!</definedName>
    <definedName name="Дост_Промсервис">[5]Кабель!$BR$9</definedName>
    <definedName name="Доставка_Алюр">#REF!</definedName>
    <definedName name="доставка_андромеда">#REF!</definedName>
    <definedName name="доставка_ВИМкабель">#REF!</definedName>
    <definedName name="Доставка_Дилявер">#REF!</definedName>
    <definedName name="доставка_кавказ">#REF!</definedName>
    <definedName name="заказчики">[3]база!$A$1:$A$65536</definedName>
    <definedName name="Заключение">[6]Списки!$I$2:$I$4</definedName>
    <definedName name="к1">#REF!</definedName>
    <definedName name="к2">#REF!</definedName>
    <definedName name="к3">#REF!</definedName>
    <definedName name="Код_1">[4]Смета!#REF!</definedName>
    <definedName name="Кольч">'[2]исх дан'!$B$12</definedName>
    <definedName name="КОЛЬЧ_АВББШВ">'[2]исх дан'!#REF!</definedName>
    <definedName name="Конец">#REF!</definedName>
    <definedName name="конкр150">'[2]исх дан'!#REF!</definedName>
    <definedName name="конкр230">'[2]исх дан'!#REF!</definedName>
    <definedName name="конкр240">'[2]исх дан'!#REF!</definedName>
    <definedName name="КОНТРОЛЬНИК">'[2]исх дан'!#REF!</definedName>
    <definedName name="Копилка_объем">[4]Материалы!#REF!</definedName>
    <definedName name="Копилка_сумма">[4]Материалы!#REF!</definedName>
    <definedName name="КОРОБ_ДОБ_РОЗН">'[2]исх дан'!#REF!</definedName>
    <definedName name="КОРОБ_РФ">'[2]исх дан'!#REF!</definedName>
    <definedName name="_xlnm.Criteria">#REF!</definedName>
    <definedName name="КУРС">'[2]исх дан'!#REF!</definedName>
    <definedName name="КУРС_2Й_ЛИСТ">'[2]исх дан'!#REF!</definedName>
    <definedName name="Курс_Диалин">'[7]Эл-доп'!$U$4</definedName>
    <definedName name="КУРС_ЗАПАЗД">'[2]исх дан'!#REF!</definedName>
    <definedName name="Курс_ИЭК">'[7]Эл-доп'!$Z$4</definedName>
    <definedName name="КУРС_КОЛЬЧ">'[2]исх дан'!#REF!</definedName>
    <definedName name="КУРС_ЛУК">'[2]исх дан'!#REF!</definedName>
    <definedName name="КУРС_ЛУКИ">'[2]исх дан'!#REF!</definedName>
    <definedName name="КУРС_РК">'[2]исх дан'!#REF!</definedName>
    <definedName name="левон_опт">#REF!</definedName>
    <definedName name="левон_розн">#REF!</definedName>
    <definedName name="лист1">[8]Кабель!$A$1:$A$123,[8]Кабель!$GF$1:$GG$123,#REF!,#REF!,[8]Кабель!$A$423:$A$1102,[8]Кабель!$GF$423:$GG$1102</definedName>
    <definedName name="лист1_txt">[8]Кабель!$A$10:$A$123,[8]Кабель!$GF$10:$GG$123,#REF!,[8]Кабель!$GF$438:$GG$850</definedName>
    <definedName name="лист10">#REF!,#REF!</definedName>
    <definedName name="лист2">[7]Электрика!#REF!,[7]Электрика!#REF!,[7]Электрика!$B$1:$B$24,[7]Электрика!$AY$1:$AZ$24,[7]Электрика!#REF!,[7]Электрика!#REF!</definedName>
    <definedName name="лист2_txt">#REF!,[7]Электрика!$A$3:$B$24,[7]Электрика!$AY$3:$AZ$24,[7]Электрика!$AY$69:$AZ$129</definedName>
    <definedName name="лист3">#REF!,#REF!,#REF!,#REF!,#REF!,#REF!</definedName>
    <definedName name="лист3_txt">#REF!,#REF!,#REF!,#REF!</definedName>
    <definedName name="лист4">#REF!,#REF!,#REF!,#REF!,#REF!,#REF!</definedName>
    <definedName name="лист4_txt">#REF!,#REF!,#REF!,#REF!</definedName>
    <definedName name="лист8">#REF!,#REF!</definedName>
    <definedName name="ЛУКИ">#REF!</definedName>
    <definedName name="ЛУКИ_МЕДЬ">'[2]исх дан'!#REF!</definedName>
    <definedName name="Материалы01">[4]Материалы!$G$1:$O$65536,[4]Материалы!$Y$1:$CI$65536</definedName>
    <definedName name="Материалы02">[4]Материалы!$G$1:$X$65536,[4]Материалы!$AH$1:$CI$65536</definedName>
    <definedName name="Материалы03">[4]Материалы!$G$1:$AG$65536,[4]Материалы!$AQ$1:$CI$65536</definedName>
    <definedName name="Материалы04">[4]Материалы!$G$1:$AP$65536,[4]Материалы!$AZ$1:$CI$65536</definedName>
    <definedName name="Материалы05">[4]Материалы!$G$1:$AY$65536,[4]Материалы!$BI$1:$CI$65536</definedName>
    <definedName name="Материалы06">[4]Материалы!$G$1:$BH$65536,[4]Материалы!$BR$1:$CI$65536</definedName>
    <definedName name="Материалы07">[4]Материалы!$G$1:$BQ$65536,[4]Материалы!$CA$1:$CI$65536</definedName>
    <definedName name="Мин.нац.">[5]Кабель!#REF!</definedName>
    <definedName name="Мин_Нац">'[2]исх дан'!$B$9</definedName>
    <definedName name="ммм">'[2]исх дан'!#REF!</definedName>
    <definedName name="НаименованиеПород">[6]Списки!$B$2:$B$80</definedName>
    <definedName name="НАЦ_ГОФР">'[2]исх дан'!#REF!</definedName>
    <definedName name="НАЦ_ГОФР_СПЕЦ">'[2]исх дан'!#REF!</definedName>
    <definedName name="НАЦ_КОЛЬЧ">'[2]исх дан'!#REF!</definedName>
    <definedName name="НАЦ_КОРОБ">'[2]исх дан'!#REF!</definedName>
    <definedName name="нац_метрук">'[2]исх дан'!#REF!</definedName>
    <definedName name="нац_након">#REF!</definedName>
    <definedName name="НАЦ_НЕГОРЮЧ">#REF!</definedName>
    <definedName name="НАЦ_ОПТ">'[2]исх дан'!#REF!</definedName>
    <definedName name="НАЦ_ОПТ_КОЛЬЧ">'[2]исх дан'!#REF!</definedName>
    <definedName name="НАЦ_ОПТ_КОЛЬЧ_тпп">'[2]исх дан'!#REF!</definedName>
    <definedName name="НАЦ_РЫБ">'[2]исх дан'!#REF!</definedName>
    <definedName name="НАЦ_РЫБ_КРУПН">'[2]исх дан'!#REF!</definedName>
    <definedName name="НАЦ_РЫБ_МЕЛК">'[2]исх дан'!#REF!</definedName>
    <definedName name="НАЦ_СМОЛ_АВВГ">'[2]исх дан'!#REF!</definedName>
    <definedName name="НАЦ_СМОЛ_АПВ">'[2]исх дан'!#REF!</definedName>
    <definedName name="НАЦ_СМОЛ_М">'[2]исх дан'!#REF!</definedName>
    <definedName name="НАЦ_ТУРЦ_ОПТ">#REF!</definedName>
    <definedName name="НАЦ_ТУРЦ_РОЗН">#REF!</definedName>
    <definedName name="НАЦЕНКА">'[2]исх дан'!#REF!</definedName>
    <definedName name="НАЦЕНКА_150">'[2]исх дан'!#REF!</definedName>
    <definedName name="НАЦЕНКА_СЧЕТЧ">'[2]исх дан'!#REF!</definedName>
    <definedName name="НАЦЕНКА_СЧЕТЧИКИ">'[2]исх дан'!#REF!</definedName>
    <definedName name="НДС">'[2]исх дан'!#REF!</definedName>
    <definedName name="Номер_сметы">[9]Справочник!$A:$A</definedName>
    <definedName name="_xlnm.Print_Area" localSheetId="2">'К15-К17 (2)'!$A$1:$L$93</definedName>
    <definedName name="_xlnm.Print_Area" localSheetId="1">'К16А VS'!$A$1:$L$80</definedName>
    <definedName name="_xlnm.Print_Area" localSheetId="4">'К26-27 VS'!$A$1:$L$29</definedName>
    <definedName name="_xlnm.Print_Area" localSheetId="3">'Кл1,2,3'!$A$1:$L$49</definedName>
    <definedName name="_xlnm.Print_Area" localSheetId="0">'Свод НВК5'!$A$1:$H$7</definedName>
    <definedName name="ООС">#REF!,#REF!</definedName>
    <definedName name="от_БИРЖЕВОГО">'[2]исх дан'!#REF!</definedName>
    <definedName name="ПВ">'[2]исх дан'!#REF!</definedName>
    <definedName name="ПВС_ОПТ">'[2]исх дан'!#REF!</definedName>
    <definedName name="ПВС_РОЗН">[10]ПРОЦЕНТЫ!$AQ$7</definedName>
    <definedName name="пр">#REF!,#REF!,#REF!,#REF!</definedName>
    <definedName name="Примечание">[6]Списки!$K$2:$K$25</definedName>
    <definedName name="ПУНП">'[2]исх дан'!#REF!</definedName>
    <definedName name="Расход_меди_кг_км_с_отходами">#REF!</definedName>
    <definedName name="рома1">[5]Кабель!$A$1:$A$136,#REF!,[5]Кабель!$FQ$1:$FQ$136,#REF!,#REF!,#REF!,[5]Кабель!$A$420:$A$1102,#REF!,[5]Кабель!$FQ$420:$FQ$1102</definedName>
    <definedName name="рома2">[7]Электрика!#REF!,[7]Электрика!#REF!,[7]Электрика!#REF!,[7]Электрика!$B$1:$B$24,[7]Электрика!$AY$1:$AZ$24,[7]Электрика!#REF!,[7]Электрика!#REF!</definedName>
    <definedName name="СКИДКА_в_КОЛЬЧУГ">#REF!</definedName>
    <definedName name="СКИДКА_КОЛЬЧ">'[2]исх дан'!$B$9</definedName>
    <definedName name="Смета">[4]Смета!#REF!</definedName>
    <definedName name="СПЕЦКУРС">'[2]исх дан'!$B$3</definedName>
    <definedName name="сроки">[3]Коэффициенты!$A$1:$A$65536</definedName>
    <definedName name="стадия_П">[3]база!$J$1:$J$65536</definedName>
    <definedName name="СТАР_КУРС">[10]ПРОЦЕНТЫ!$AQ$12</definedName>
    <definedName name="тек_курс">'[2]исх дан'!#REF!</definedName>
    <definedName name="текст1">[8]Кабель!$A$10:$A$123,[8]Кабель!$GF$10:$GG$123</definedName>
    <definedName name="текст10">#REF!,#REF!</definedName>
    <definedName name="текст11">#REF!,#REF!</definedName>
    <definedName name="текст12">#REF!,#REF!</definedName>
    <definedName name="текст2">[5]Кабель!$A$137:$A$419,#REF!</definedName>
    <definedName name="текст3">#REF!,#REF!</definedName>
    <definedName name="текст4">[7]Электрика!#REF!,[7]Электрика!#REF!</definedName>
    <definedName name="текст5">[7]Электрика!$A$3:$B$24,[7]Электрика!$AY$4:$AZ$24</definedName>
    <definedName name="текст6">[7]Электрика!$A$32:$B$129,[7]Электрика!#REF!</definedName>
    <definedName name="текст7">#REF!,#REF!</definedName>
    <definedName name="текст8">#REF!,#REF!</definedName>
    <definedName name="текст9">#REF!,#REF!</definedName>
    <definedName name="Титул00">#REF!</definedName>
    <definedName name="Титул01">#REF!,#REF!</definedName>
    <definedName name="Титул02">#REF!,#REF!</definedName>
    <definedName name="Титул03">#REF!,#REF!</definedName>
    <definedName name="Титул04">#REF!,#REF!</definedName>
    <definedName name="Титул05">#REF!,#REF!</definedName>
    <definedName name="Титул06">#REF!</definedName>
    <definedName name="тула1">[5]Кабель!$A$1:$A$136,[5]Кабель!#REF!,[5]Кабель!$FQ$1:$FQ$136,#REF!,[5]Кабель!#REF!,#REF!,[5]Кабель!$A$420:$A$1102,[5]Кабель!#REF!,[5]Кабель!$FQ$420:$FQ$1102</definedName>
    <definedName name="тула2">[7]Электрика!#REF!,[7]Электрика!#REF!,[7]Электрика!#REF!,[7]Электрика!$B$1:$B$24,[7]Электрика!$Y$1:$Y$2,[7]Электрика!$AZ$1:$AZ$24,[7]Электрика!#REF!,[7]Электрика!#REF!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Q17" i="23" l="1"/>
  <c r="Y13" i="23" l="1"/>
  <c r="Z89" i="21" l="1"/>
  <c r="Y12" i="23"/>
  <c r="Y11" i="23"/>
  <c r="Q12" i="23"/>
  <c r="Q11" i="23"/>
  <c r="I3" i="1"/>
  <c r="Q24" i="23"/>
  <c r="Q23" i="23"/>
  <c r="J4" i="1"/>
  <c r="I4" i="1"/>
  <c r="U89" i="21"/>
  <c r="V89" i="21"/>
  <c r="W89" i="21"/>
  <c r="S89" i="21"/>
  <c r="Q39" i="21"/>
  <c r="R39" i="21"/>
  <c r="S39" i="21"/>
  <c r="T39" i="21" s="1"/>
  <c r="Y39" i="21" s="1"/>
  <c r="Z39" i="21" s="1"/>
  <c r="U39" i="21"/>
  <c r="V39" i="21" s="1"/>
  <c r="W39" i="21" s="1"/>
  <c r="Q40" i="21"/>
  <c r="R40" i="21"/>
  <c r="S40" i="21"/>
  <c r="X40" i="21" s="1"/>
  <c r="T40" i="21"/>
  <c r="U40" i="21"/>
  <c r="V40" i="21"/>
  <c r="W40" i="21" s="1"/>
  <c r="Q41" i="21"/>
  <c r="S41" i="21" s="1"/>
  <c r="R41" i="21"/>
  <c r="U41" i="21"/>
  <c r="V41" i="21"/>
  <c r="W41" i="21"/>
  <c r="Q42" i="21"/>
  <c r="S42" i="21" s="1"/>
  <c r="R42" i="21"/>
  <c r="U42" i="21"/>
  <c r="V42" i="21" s="1"/>
  <c r="W42" i="21" s="1"/>
  <c r="Q43" i="21"/>
  <c r="R43" i="21"/>
  <c r="S43" i="21"/>
  <c r="T43" i="21"/>
  <c r="Y43" i="21" s="1"/>
  <c r="Z43" i="21" s="1"/>
  <c r="U43" i="21"/>
  <c r="V43" i="21"/>
  <c r="W43" i="21"/>
  <c r="X43" i="21"/>
  <c r="Q44" i="21"/>
  <c r="V44" i="21" s="1"/>
  <c r="R44" i="21"/>
  <c r="S44" i="21"/>
  <c r="T44" i="21" s="1"/>
  <c r="U44" i="21"/>
  <c r="Q45" i="21"/>
  <c r="V45" i="21" s="1"/>
  <c r="W45" i="21" s="1"/>
  <c r="R45" i="21"/>
  <c r="S45" i="21"/>
  <c r="T45" i="21"/>
  <c r="U45" i="21"/>
  <c r="Q46" i="21"/>
  <c r="R46" i="21"/>
  <c r="S46" i="21"/>
  <c r="T46" i="21"/>
  <c r="U46" i="21"/>
  <c r="V46" i="21"/>
  <c r="W46" i="21"/>
  <c r="X46" i="21"/>
  <c r="Y46" i="21"/>
  <c r="Z46" i="21"/>
  <c r="Q47" i="21"/>
  <c r="R47" i="21"/>
  <c r="S47" i="21"/>
  <c r="T47" i="21" s="1"/>
  <c r="Y47" i="21" s="1"/>
  <c r="Z47" i="21" s="1"/>
  <c r="U47" i="21"/>
  <c r="V47" i="21" s="1"/>
  <c r="W47" i="21" s="1"/>
  <c r="Q48" i="21"/>
  <c r="R48" i="21"/>
  <c r="S48" i="21"/>
  <c r="X48" i="21" s="1"/>
  <c r="T48" i="21"/>
  <c r="Y48" i="21" s="1"/>
  <c r="Z48" i="21" s="1"/>
  <c r="U48" i="21"/>
  <c r="V48" i="21"/>
  <c r="W48" i="21" s="1"/>
  <c r="Q49" i="21"/>
  <c r="S49" i="21" s="1"/>
  <c r="R49" i="21"/>
  <c r="U49" i="21"/>
  <c r="V49" i="21"/>
  <c r="W49" i="21"/>
  <c r="Q50" i="21"/>
  <c r="S50" i="21" s="1"/>
  <c r="R50" i="21"/>
  <c r="U50" i="21"/>
  <c r="V50" i="21" s="1"/>
  <c r="W50" i="21" s="1"/>
  <c r="Q51" i="21"/>
  <c r="R51" i="21"/>
  <c r="S51" i="21"/>
  <c r="T51" i="21"/>
  <c r="Y51" i="21" s="1"/>
  <c r="Z51" i="21" s="1"/>
  <c r="U51" i="21"/>
  <c r="V51" i="21"/>
  <c r="W51" i="21"/>
  <c r="X51" i="21"/>
  <c r="Q52" i="21"/>
  <c r="V52" i="21" s="1"/>
  <c r="R52" i="21"/>
  <c r="S52" i="21"/>
  <c r="T52" i="21" s="1"/>
  <c r="U52" i="21"/>
  <c r="Q53" i="21"/>
  <c r="V53" i="21" s="1"/>
  <c r="W53" i="21" s="1"/>
  <c r="R53" i="21"/>
  <c r="S53" i="21"/>
  <c r="X53" i="21" s="1"/>
  <c r="T53" i="21"/>
  <c r="Y53" i="21" s="1"/>
  <c r="Z53" i="21" s="1"/>
  <c r="U53" i="21"/>
  <c r="Q54" i="21"/>
  <c r="R54" i="21"/>
  <c r="S54" i="21"/>
  <c r="T54" i="21"/>
  <c r="U54" i="21"/>
  <c r="V54" i="21"/>
  <c r="W54" i="21"/>
  <c r="X54" i="21"/>
  <c r="Y54" i="21"/>
  <c r="Z54" i="21"/>
  <c r="Q55" i="21"/>
  <c r="R55" i="21"/>
  <c r="S55" i="21"/>
  <c r="T55" i="21" s="1"/>
  <c r="U55" i="21"/>
  <c r="V55" i="21" s="1"/>
  <c r="W55" i="21" s="1"/>
  <c r="Q56" i="21"/>
  <c r="R56" i="21"/>
  <c r="S56" i="21"/>
  <c r="X56" i="21" s="1"/>
  <c r="T56" i="21"/>
  <c r="Y56" i="21" s="1"/>
  <c r="Z56" i="21" s="1"/>
  <c r="U56" i="21"/>
  <c r="V56" i="21"/>
  <c r="W56" i="21" s="1"/>
  <c r="Q57" i="21"/>
  <c r="S57" i="21" s="1"/>
  <c r="R57" i="21"/>
  <c r="U57" i="21"/>
  <c r="V57" i="21"/>
  <c r="W57" i="21"/>
  <c r="Q58" i="21"/>
  <c r="S58" i="21" s="1"/>
  <c r="R58" i="21"/>
  <c r="U58" i="21"/>
  <c r="V58" i="21" s="1"/>
  <c r="W58" i="21" s="1"/>
  <c r="Q59" i="21"/>
  <c r="R59" i="21"/>
  <c r="S59" i="21"/>
  <c r="T59" i="21"/>
  <c r="Y59" i="21" s="1"/>
  <c r="Z59" i="21" s="1"/>
  <c r="U59" i="21"/>
  <c r="V59" i="21"/>
  <c r="W59" i="21"/>
  <c r="X59" i="21"/>
  <c r="Q60" i="21"/>
  <c r="V60" i="21" s="1"/>
  <c r="R60" i="21"/>
  <c r="S60" i="21"/>
  <c r="T60" i="21" s="1"/>
  <c r="U60" i="21"/>
  <c r="Q61" i="21"/>
  <c r="V61" i="21" s="1"/>
  <c r="W61" i="21" s="1"/>
  <c r="R61" i="21"/>
  <c r="S61" i="21"/>
  <c r="X61" i="21" s="1"/>
  <c r="T61" i="21"/>
  <c r="Y61" i="21" s="1"/>
  <c r="Z61" i="21" s="1"/>
  <c r="U61" i="21"/>
  <c r="Q62" i="21"/>
  <c r="R62" i="21"/>
  <c r="S62" i="21"/>
  <c r="T62" i="21"/>
  <c r="U62" i="21"/>
  <c r="V62" i="21"/>
  <c r="W62" i="21"/>
  <c r="X62" i="21"/>
  <c r="Y62" i="21"/>
  <c r="Z62" i="21"/>
  <c r="Q63" i="21"/>
  <c r="R63" i="21"/>
  <c r="S63" i="21"/>
  <c r="T63" i="21" s="1"/>
  <c r="U63" i="21"/>
  <c r="V63" i="21" s="1"/>
  <c r="W63" i="21" s="1"/>
  <c r="Q64" i="21"/>
  <c r="R64" i="21"/>
  <c r="S64" i="21"/>
  <c r="X64" i="21" s="1"/>
  <c r="T64" i="21"/>
  <c r="Y64" i="21" s="1"/>
  <c r="Z64" i="21" s="1"/>
  <c r="U64" i="21"/>
  <c r="V64" i="21"/>
  <c r="W64" i="21" s="1"/>
  <c r="Q65" i="21"/>
  <c r="S65" i="21" s="1"/>
  <c r="R65" i="21"/>
  <c r="U65" i="21"/>
  <c r="V65" i="21"/>
  <c r="W65" i="21"/>
  <c r="Q66" i="21"/>
  <c r="S66" i="21" s="1"/>
  <c r="R66" i="21"/>
  <c r="U66" i="21"/>
  <c r="V66" i="21" s="1"/>
  <c r="W66" i="21" s="1"/>
  <c r="Q67" i="21"/>
  <c r="R67" i="21"/>
  <c r="S67" i="21"/>
  <c r="T67" i="21"/>
  <c r="Y67" i="21" s="1"/>
  <c r="Z67" i="21" s="1"/>
  <c r="U67" i="21"/>
  <c r="V67" i="21"/>
  <c r="W67" i="21"/>
  <c r="X67" i="21"/>
  <c r="Q68" i="21"/>
  <c r="V68" i="21" s="1"/>
  <c r="R68" i="21"/>
  <c r="S68" i="21"/>
  <c r="T68" i="21" s="1"/>
  <c r="U68" i="21"/>
  <c r="Q69" i="21"/>
  <c r="V69" i="21" s="1"/>
  <c r="W69" i="21" s="1"/>
  <c r="R69" i="21"/>
  <c r="S69" i="21"/>
  <c r="T69" i="21"/>
  <c r="Y69" i="21" s="1"/>
  <c r="Z69" i="21" s="1"/>
  <c r="U69" i="21"/>
  <c r="Q70" i="21"/>
  <c r="R70" i="21"/>
  <c r="S70" i="21"/>
  <c r="T70" i="21"/>
  <c r="U70" i="21"/>
  <c r="V70" i="21"/>
  <c r="W70" i="21"/>
  <c r="X70" i="21"/>
  <c r="Y70" i="21"/>
  <c r="Z70" i="21"/>
  <c r="Q71" i="21"/>
  <c r="R71" i="21"/>
  <c r="S71" i="21"/>
  <c r="T71" i="21" s="1"/>
  <c r="U71" i="21"/>
  <c r="V71" i="21" s="1"/>
  <c r="W71" i="21" s="1"/>
  <c r="Q72" i="21"/>
  <c r="R72" i="21"/>
  <c r="S72" i="21"/>
  <c r="X72" i="21" s="1"/>
  <c r="T72" i="21"/>
  <c r="U72" i="21"/>
  <c r="V72" i="21"/>
  <c r="W72" i="21" s="1"/>
  <c r="Q73" i="21"/>
  <c r="S73" i="21" s="1"/>
  <c r="R73" i="21"/>
  <c r="U73" i="21"/>
  <c r="V73" i="21"/>
  <c r="W73" i="21"/>
  <c r="Q74" i="21"/>
  <c r="S74" i="21" s="1"/>
  <c r="R74" i="21"/>
  <c r="U74" i="21"/>
  <c r="V74" i="21" s="1"/>
  <c r="W74" i="21" s="1"/>
  <c r="Q75" i="21"/>
  <c r="R75" i="21"/>
  <c r="S75" i="21"/>
  <c r="T75" i="21"/>
  <c r="Y75" i="21" s="1"/>
  <c r="Z75" i="21" s="1"/>
  <c r="U75" i="21"/>
  <c r="V75" i="21"/>
  <c r="W75" i="21"/>
  <c r="X75" i="21"/>
  <c r="Q76" i="21"/>
  <c r="V76" i="21" s="1"/>
  <c r="R76" i="21"/>
  <c r="S76" i="21"/>
  <c r="T76" i="21" s="1"/>
  <c r="U76" i="21"/>
  <c r="Q77" i="21"/>
  <c r="V77" i="21" s="1"/>
  <c r="W77" i="21" s="1"/>
  <c r="R77" i="21"/>
  <c r="S77" i="21"/>
  <c r="X77" i="21" s="1"/>
  <c r="T77" i="21"/>
  <c r="Y77" i="21" s="1"/>
  <c r="Z77" i="21" s="1"/>
  <c r="U77" i="21"/>
  <c r="Q78" i="21"/>
  <c r="R78" i="21"/>
  <c r="S78" i="21"/>
  <c r="T78" i="21"/>
  <c r="U78" i="21"/>
  <c r="V78" i="21"/>
  <c r="W78" i="21"/>
  <c r="X78" i="21"/>
  <c r="Y78" i="21"/>
  <c r="Z78" i="21"/>
  <c r="Q79" i="21"/>
  <c r="R79" i="21"/>
  <c r="S79" i="21"/>
  <c r="T79" i="21" s="1"/>
  <c r="U79" i="21"/>
  <c r="V79" i="21" s="1"/>
  <c r="W79" i="21" s="1"/>
  <c r="Q80" i="21"/>
  <c r="R80" i="21"/>
  <c r="S80" i="21"/>
  <c r="X80" i="21" s="1"/>
  <c r="T80" i="21"/>
  <c r="U80" i="21"/>
  <c r="V80" i="21"/>
  <c r="W80" i="21" s="1"/>
  <c r="Q81" i="21"/>
  <c r="S81" i="21" s="1"/>
  <c r="R81" i="21"/>
  <c r="U81" i="21"/>
  <c r="V81" i="21"/>
  <c r="W81" i="21"/>
  <c r="Q82" i="21"/>
  <c r="S82" i="21" s="1"/>
  <c r="R82" i="21"/>
  <c r="U82" i="21"/>
  <c r="V82" i="21" s="1"/>
  <c r="W82" i="21" s="1"/>
  <c r="Q83" i="21"/>
  <c r="R83" i="21"/>
  <c r="S83" i="21"/>
  <c r="T83" i="21"/>
  <c r="Y83" i="21" s="1"/>
  <c r="Z83" i="21" s="1"/>
  <c r="U83" i="21"/>
  <c r="V83" i="21"/>
  <c r="W83" i="21"/>
  <c r="X83" i="21"/>
  <c r="Q84" i="21"/>
  <c r="V84" i="21" s="1"/>
  <c r="R84" i="21"/>
  <c r="S84" i="21"/>
  <c r="T84" i="21" s="1"/>
  <c r="U84" i="21"/>
  <c r="Q85" i="21"/>
  <c r="V85" i="21" s="1"/>
  <c r="W85" i="21" s="1"/>
  <c r="R85" i="21"/>
  <c r="S85" i="21"/>
  <c r="T85" i="21"/>
  <c r="U85" i="21"/>
  <c r="Q86" i="21"/>
  <c r="R86" i="21"/>
  <c r="S86" i="21"/>
  <c r="T86" i="21"/>
  <c r="U86" i="21"/>
  <c r="V86" i="21"/>
  <c r="W86" i="21"/>
  <c r="X86" i="21"/>
  <c r="Y86" i="21"/>
  <c r="Z86" i="21"/>
  <c r="Q87" i="21"/>
  <c r="R87" i="21"/>
  <c r="S87" i="21"/>
  <c r="T87" i="21" s="1"/>
  <c r="Y87" i="21" s="1"/>
  <c r="Z87" i="21" s="1"/>
  <c r="U87" i="21"/>
  <c r="V87" i="21" s="1"/>
  <c r="W87" i="21" s="1"/>
  <c r="Q88" i="21"/>
  <c r="R88" i="21"/>
  <c r="S88" i="21"/>
  <c r="X88" i="21" s="1"/>
  <c r="T88" i="21"/>
  <c r="Y88" i="21" s="1"/>
  <c r="Z88" i="21" s="1"/>
  <c r="U88" i="21"/>
  <c r="V88" i="21"/>
  <c r="W88" i="21" s="1"/>
  <c r="U38" i="21"/>
  <c r="V38" i="21" s="1"/>
  <c r="W38" i="21" s="1"/>
  <c r="R38" i="21"/>
  <c r="Q38" i="21"/>
  <c r="S38" i="21" s="1"/>
  <c r="Q9" i="21"/>
  <c r="S9" i="21" s="1"/>
  <c r="R9" i="21"/>
  <c r="U9" i="21"/>
  <c r="V9" i="21" s="1"/>
  <c r="W9" i="21" s="1"/>
  <c r="Q10" i="21"/>
  <c r="R10" i="21"/>
  <c r="S10" i="21"/>
  <c r="X10" i="21" s="1"/>
  <c r="T10" i="21"/>
  <c r="Y10" i="21" s="1"/>
  <c r="Z10" i="21" s="1"/>
  <c r="U10" i="21"/>
  <c r="V10" i="21"/>
  <c r="W10" i="21" s="1"/>
  <c r="Q11" i="21"/>
  <c r="S11" i="21" s="1"/>
  <c r="R11" i="21"/>
  <c r="U11" i="21"/>
  <c r="V11" i="21" s="1"/>
  <c r="W11" i="21" s="1"/>
  <c r="Q12" i="21"/>
  <c r="S12" i="21" s="1"/>
  <c r="R12" i="21"/>
  <c r="U12" i="21"/>
  <c r="V12" i="21" s="1"/>
  <c r="W12" i="21" s="1"/>
  <c r="Q13" i="21"/>
  <c r="S13" i="21" s="1"/>
  <c r="U13" i="21"/>
  <c r="V13" i="21"/>
  <c r="W13" i="21"/>
  <c r="Q14" i="21"/>
  <c r="R14" i="21"/>
  <c r="S14" i="21"/>
  <c r="T14" i="21" s="1"/>
  <c r="U14" i="21"/>
  <c r="V14" i="21" s="1"/>
  <c r="W14" i="21" s="1"/>
  <c r="Q15" i="21"/>
  <c r="R15" i="21"/>
  <c r="S15" i="21"/>
  <c r="T15" i="21"/>
  <c r="U15" i="21"/>
  <c r="V15" i="21" s="1"/>
  <c r="W15" i="21" s="1"/>
  <c r="Q16" i="21"/>
  <c r="R16" i="21"/>
  <c r="S16" i="21"/>
  <c r="T16" i="21" s="1"/>
  <c r="Y16" i="21" s="1"/>
  <c r="Z16" i="21" s="1"/>
  <c r="U16" i="21"/>
  <c r="V16" i="21"/>
  <c r="W16" i="21"/>
  <c r="X16" i="21"/>
  <c r="Q17" i="21"/>
  <c r="S17" i="21" s="1"/>
  <c r="R17" i="21"/>
  <c r="U17" i="21"/>
  <c r="V17" i="21" s="1"/>
  <c r="W17" i="21" s="1"/>
  <c r="Q18" i="21"/>
  <c r="R18" i="21"/>
  <c r="S18" i="21"/>
  <c r="X18" i="21" s="1"/>
  <c r="T18" i="21"/>
  <c r="U18" i="21"/>
  <c r="V18" i="21"/>
  <c r="W18" i="21" s="1"/>
  <c r="Q19" i="21"/>
  <c r="S19" i="21" s="1"/>
  <c r="R19" i="21"/>
  <c r="U19" i="21"/>
  <c r="V19" i="21" s="1"/>
  <c r="W19" i="21" s="1"/>
  <c r="Q20" i="21"/>
  <c r="S20" i="21" s="1"/>
  <c r="R20" i="21"/>
  <c r="U20" i="21"/>
  <c r="V20" i="21" s="1"/>
  <c r="W20" i="21" s="1"/>
  <c r="Q21" i="21"/>
  <c r="S21" i="21" s="1"/>
  <c r="R21" i="21"/>
  <c r="U21" i="21"/>
  <c r="V21" i="21"/>
  <c r="W21" i="21"/>
  <c r="Q22" i="21"/>
  <c r="R22" i="21"/>
  <c r="S22" i="21"/>
  <c r="T22" i="21" s="1"/>
  <c r="U22" i="21"/>
  <c r="V22" i="21" s="1"/>
  <c r="W22" i="21" s="1"/>
  <c r="Q23" i="21"/>
  <c r="R23" i="21"/>
  <c r="S23" i="21"/>
  <c r="X23" i="21" s="1"/>
  <c r="T23" i="21"/>
  <c r="Y23" i="21" s="1"/>
  <c r="Z23" i="21" s="1"/>
  <c r="U23" i="21"/>
  <c r="V23" i="21" s="1"/>
  <c r="W23" i="21" s="1"/>
  <c r="Q24" i="21"/>
  <c r="R24" i="21"/>
  <c r="S24" i="21"/>
  <c r="T24" i="21" s="1"/>
  <c r="Y24" i="21" s="1"/>
  <c r="Z24" i="21" s="1"/>
  <c r="U24" i="21"/>
  <c r="V24" i="21"/>
  <c r="W24" i="21"/>
  <c r="X24" i="21"/>
  <c r="Q25" i="21"/>
  <c r="S25" i="21" s="1"/>
  <c r="R25" i="21"/>
  <c r="U25" i="21"/>
  <c r="V25" i="21" s="1"/>
  <c r="W25" i="21" s="1"/>
  <c r="Q26" i="21"/>
  <c r="R26" i="21"/>
  <c r="S26" i="21"/>
  <c r="X26" i="21" s="1"/>
  <c r="T26" i="21"/>
  <c r="Y26" i="21" s="1"/>
  <c r="Z26" i="21" s="1"/>
  <c r="U26" i="21"/>
  <c r="V26" i="21"/>
  <c r="W26" i="21" s="1"/>
  <c r="Q27" i="21"/>
  <c r="S27" i="21" s="1"/>
  <c r="R27" i="21"/>
  <c r="U27" i="21"/>
  <c r="V27" i="21" s="1"/>
  <c r="W27" i="21" s="1"/>
  <c r="Q28" i="21"/>
  <c r="S28" i="21" s="1"/>
  <c r="R28" i="21"/>
  <c r="U28" i="21"/>
  <c r="V28" i="21" s="1"/>
  <c r="W28" i="21" s="1"/>
  <c r="Q29" i="21"/>
  <c r="S29" i="21" s="1"/>
  <c r="R29" i="21"/>
  <c r="U29" i="21"/>
  <c r="V29" i="21"/>
  <c r="W29" i="21"/>
  <c r="Q30" i="21"/>
  <c r="R30" i="21"/>
  <c r="S30" i="21"/>
  <c r="T30" i="21" s="1"/>
  <c r="U30" i="21"/>
  <c r="V30" i="21" s="1"/>
  <c r="W30" i="21" s="1"/>
  <c r="Q31" i="21"/>
  <c r="R31" i="21"/>
  <c r="S31" i="21"/>
  <c r="T31" i="21"/>
  <c r="U31" i="21"/>
  <c r="V31" i="21" s="1"/>
  <c r="W31" i="21" s="1"/>
  <c r="Q32" i="21"/>
  <c r="R32" i="21"/>
  <c r="S32" i="21"/>
  <c r="T32" i="21" s="1"/>
  <c r="Y32" i="21" s="1"/>
  <c r="Z32" i="21" s="1"/>
  <c r="U32" i="21"/>
  <c r="V32" i="21"/>
  <c r="W32" i="21"/>
  <c r="X32" i="21"/>
  <c r="U8" i="21"/>
  <c r="R8" i="21"/>
  <c r="Q8" i="21"/>
  <c r="V8" i="21" s="1"/>
  <c r="W8" i="21" s="1"/>
  <c r="X69" i="21" l="1"/>
  <c r="W52" i="21"/>
  <c r="X52" i="21"/>
  <c r="X49" i="21"/>
  <c r="T49" i="21"/>
  <c r="Y49" i="21" s="1"/>
  <c r="Z49" i="21" s="1"/>
  <c r="Y40" i="21"/>
  <c r="Z40" i="21" s="1"/>
  <c r="W44" i="21"/>
  <c r="X44" i="21"/>
  <c r="Y80" i="21"/>
  <c r="Z80" i="21" s="1"/>
  <c r="Y71" i="21"/>
  <c r="Z71" i="21" s="1"/>
  <c r="T66" i="21"/>
  <c r="Y66" i="21" s="1"/>
  <c r="Z66" i="21" s="1"/>
  <c r="X66" i="21"/>
  <c r="Y60" i="21"/>
  <c r="Z60" i="21" s="1"/>
  <c r="Y52" i="21"/>
  <c r="Z52" i="21" s="1"/>
  <c r="W76" i="21"/>
  <c r="Y76" i="21" s="1"/>
  <c r="Z76" i="21" s="1"/>
  <c r="X76" i="21"/>
  <c r="W60" i="21"/>
  <c r="X60" i="21"/>
  <c r="X57" i="21"/>
  <c r="T57" i="21"/>
  <c r="Y57" i="21" s="1"/>
  <c r="Z57" i="21" s="1"/>
  <c r="Y72" i="21"/>
  <c r="Z72" i="21" s="1"/>
  <c r="X41" i="21"/>
  <c r="T41" i="21"/>
  <c r="Y41" i="21" s="1"/>
  <c r="Z41" i="21" s="1"/>
  <c r="Y63" i="21"/>
  <c r="Z63" i="21" s="1"/>
  <c r="Y79" i="21"/>
  <c r="Z79" i="21" s="1"/>
  <c r="T74" i="21"/>
  <c r="Y74" i="21" s="1"/>
  <c r="Z74" i="21" s="1"/>
  <c r="X74" i="21"/>
  <c r="Y68" i="21"/>
  <c r="Z68" i="21" s="1"/>
  <c r="T50" i="21"/>
  <c r="Y50" i="21" s="1"/>
  <c r="Z50" i="21" s="1"/>
  <c r="X50" i="21"/>
  <c r="X81" i="21"/>
  <c r="T81" i="21"/>
  <c r="Y81" i="21" s="1"/>
  <c r="Z81" i="21" s="1"/>
  <c r="T58" i="21"/>
  <c r="Y58" i="21" s="1"/>
  <c r="Z58" i="21" s="1"/>
  <c r="X58" i="21"/>
  <c r="Y85" i="21"/>
  <c r="Z85" i="21" s="1"/>
  <c r="T42" i="21"/>
  <c r="Y42" i="21" s="1"/>
  <c r="Z42" i="21" s="1"/>
  <c r="X42" i="21"/>
  <c r="Y55" i="21"/>
  <c r="Z55" i="21" s="1"/>
  <c r="X85" i="21"/>
  <c r="W68" i="21"/>
  <c r="X68" i="21"/>
  <c r="X65" i="21"/>
  <c r="T65" i="21"/>
  <c r="Y65" i="21" s="1"/>
  <c r="Z65" i="21" s="1"/>
  <c r="Y45" i="21"/>
  <c r="Z45" i="21" s="1"/>
  <c r="X73" i="21"/>
  <c r="T73" i="21"/>
  <c r="Y73" i="21" s="1"/>
  <c r="Z73" i="21" s="1"/>
  <c r="Y44" i="21"/>
  <c r="Z44" i="21" s="1"/>
  <c r="W84" i="21"/>
  <c r="Y84" i="21" s="1"/>
  <c r="Z84" i="21" s="1"/>
  <c r="X84" i="21"/>
  <c r="T82" i="21"/>
  <c r="Y82" i="21" s="1"/>
  <c r="Z82" i="21" s="1"/>
  <c r="X82" i="21"/>
  <c r="X45" i="21"/>
  <c r="X87" i="21"/>
  <c r="X79" i="21"/>
  <c r="X71" i="21"/>
  <c r="X63" i="21"/>
  <c r="X55" i="21"/>
  <c r="X47" i="21"/>
  <c r="X39" i="21"/>
  <c r="X38" i="21"/>
  <c r="T38" i="21"/>
  <c r="Y38" i="21" s="1"/>
  <c r="Z38" i="21" s="1"/>
  <c r="Y30" i="21"/>
  <c r="Z30" i="21" s="1"/>
  <c r="Y15" i="21"/>
  <c r="Z15" i="21" s="1"/>
  <c r="X11" i="21"/>
  <c r="T11" i="21"/>
  <c r="Y11" i="21" s="1"/>
  <c r="Z11" i="21" s="1"/>
  <c r="T25" i="21"/>
  <c r="Y25" i="21" s="1"/>
  <c r="Z25" i="21" s="1"/>
  <c r="X25" i="21"/>
  <c r="Y18" i="21"/>
  <c r="Z18" i="21" s="1"/>
  <c r="T29" i="21"/>
  <c r="Y29" i="21" s="1"/>
  <c r="Z29" i="21" s="1"/>
  <c r="X29" i="21"/>
  <c r="T13" i="21"/>
  <c r="X13" i="21"/>
  <c r="X89" i="21" s="1"/>
  <c r="X19" i="21"/>
  <c r="T19" i="21"/>
  <c r="Y19" i="21" s="1"/>
  <c r="Z19" i="21" s="1"/>
  <c r="Y14" i="21"/>
  <c r="Z14" i="21" s="1"/>
  <c r="Y22" i="21"/>
  <c r="Z22" i="21" s="1"/>
  <c r="T12" i="21"/>
  <c r="Y12" i="21" s="1"/>
  <c r="Z12" i="21" s="1"/>
  <c r="X12" i="21"/>
  <c r="T28" i="21"/>
  <c r="Y28" i="21" s="1"/>
  <c r="Z28" i="21" s="1"/>
  <c r="X28" i="21"/>
  <c r="T17" i="21"/>
  <c r="Y17" i="21" s="1"/>
  <c r="Z17" i="21" s="1"/>
  <c r="X17" i="21"/>
  <c r="Y31" i="21"/>
  <c r="Z31" i="21" s="1"/>
  <c r="T21" i="21"/>
  <c r="Y21" i="21" s="1"/>
  <c r="Z21" i="21" s="1"/>
  <c r="X21" i="21"/>
  <c r="X31" i="21"/>
  <c r="T27" i="21"/>
  <c r="Y27" i="21" s="1"/>
  <c r="Z27" i="21" s="1"/>
  <c r="X27" i="21"/>
  <c r="X15" i="21"/>
  <c r="T20" i="21"/>
  <c r="Y20" i="21" s="1"/>
  <c r="Z20" i="21" s="1"/>
  <c r="X20" i="21"/>
  <c r="T9" i="21"/>
  <c r="Y9" i="21" s="1"/>
  <c r="Z9" i="21" s="1"/>
  <c r="X9" i="21"/>
  <c r="X30" i="21"/>
  <c r="X22" i="21"/>
  <c r="X14" i="21"/>
  <c r="S8" i="21"/>
  <c r="Y13" i="21" l="1"/>
  <c r="T89" i="21"/>
  <c r="X8" i="21"/>
  <c r="T8" i="21"/>
  <c r="Y8" i="21" s="1"/>
  <c r="Z8" i="21" s="1"/>
  <c r="Z13" i="21" l="1"/>
  <c r="Y89" i="21"/>
  <c r="S36" i="21" l="1"/>
  <c r="X36" i="21" s="1"/>
  <c r="S35" i="21"/>
  <c r="X35" i="21" s="1"/>
  <c r="Q33" i="21"/>
  <c r="R33" i="21" s="1"/>
  <c r="S33" i="21" s="1"/>
  <c r="J3" i="1"/>
  <c r="G6" i="1"/>
  <c r="G5" i="1"/>
  <c r="G3" i="1"/>
  <c r="F6" i="1"/>
  <c r="F3" i="1"/>
  <c r="D6" i="1"/>
  <c r="D5" i="1"/>
  <c r="D3" i="1"/>
  <c r="C6" i="1"/>
  <c r="C3" i="1"/>
  <c r="U29" i="23"/>
  <c r="W28" i="23"/>
  <c r="V28" i="23"/>
  <c r="S28" i="23"/>
  <c r="T28" i="23" s="1"/>
  <c r="L28" i="23"/>
  <c r="K28" i="23"/>
  <c r="F28" i="23"/>
  <c r="G28" i="23" s="1"/>
  <c r="W27" i="23"/>
  <c r="Y27" i="23" s="1"/>
  <c r="V27" i="23"/>
  <c r="S27" i="23"/>
  <c r="T27" i="23" s="1"/>
  <c r="J27" i="23"/>
  <c r="L27" i="23" s="1"/>
  <c r="I27" i="23"/>
  <c r="K27" i="23" s="1"/>
  <c r="Q26" i="23"/>
  <c r="V26" i="23" s="1"/>
  <c r="W26" i="23" s="1"/>
  <c r="D26" i="23"/>
  <c r="I26" i="23" s="1"/>
  <c r="V25" i="23"/>
  <c r="W25" i="23" s="1"/>
  <c r="Y25" i="23" s="1"/>
  <c r="Z25" i="23" s="1"/>
  <c r="R25" i="23"/>
  <c r="S25" i="23" s="1"/>
  <c r="T25" i="23" s="1"/>
  <c r="K25" i="23"/>
  <c r="F25" i="23"/>
  <c r="G25" i="23" s="1"/>
  <c r="L25" i="23" s="1"/>
  <c r="E25" i="23"/>
  <c r="V24" i="23"/>
  <c r="W24" i="23" s="1"/>
  <c r="S24" i="23"/>
  <c r="X24" i="23" s="1"/>
  <c r="I24" i="23"/>
  <c r="K24" i="23" s="1"/>
  <c r="V23" i="23"/>
  <c r="W23" i="23" s="1"/>
  <c r="S23" i="23"/>
  <c r="X23" i="23" s="1"/>
  <c r="R23" i="23"/>
  <c r="F23" i="23"/>
  <c r="K23" i="23" s="1"/>
  <c r="E23" i="23"/>
  <c r="V22" i="23"/>
  <c r="W22" i="23" s="1"/>
  <c r="Q22" i="23"/>
  <c r="S22" i="23" s="1"/>
  <c r="X22" i="23" s="1"/>
  <c r="D22" i="23"/>
  <c r="I22" i="23" s="1"/>
  <c r="V21" i="23"/>
  <c r="W21" i="23" s="1"/>
  <c r="S21" i="23"/>
  <c r="K21" i="23"/>
  <c r="F21" i="23"/>
  <c r="G21" i="23" s="1"/>
  <c r="L21" i="23" s="1"/>
  <c r="V20" i="23"/>
  <c r="W20" i="23" s="1"/>
  <c r="Y20" i="23" s="1"/>
  <c r="T20" i="23"/>
  <c r="Q20" i="23"/>
  <c r="S20" i="23" s="1"/>
  <c r="D20" i="23"/>
  <c r="I20" i="23" s="1"/>
  <c r="X19" i="23"/>
  <c r="W19" i="23"/>
  <c r="V19" i="23"/>
  <c r="S19" i="23"/>
  <c r="T19" i="23" s="1"/>
  <c r="K19" i="23"/>
  <c r="F19" i="23"/>
  <c r="G19" i="23" s="1"/>
  <c r="L19" i="23" s="1"/>
  <c r="X18" i="23"/>
  <c r="W18" i="23"/>
  <c r="Y18" i="23" s="1"/>
  <c r="Z18" i="23" s="1"/>
  <c r="V18" i="23"/>
  <c r="S18" i="23"/>
  <c r="T18" i="23" s="1"/>
  <c r="V17" i="23"/>
  <c r="X17" i="23" s="1"/>
  <c r="T17" i="23"/>
  <c r="S17" i="23"/>
  <c r="D17" i="23"/>
  <c r="F17" i="23" s="1"/>
  <c r="W16" i="23"/>
  <c r="V16" i="23"/>
  <c r="S16" i="23"/>
  <c r="T16" i="23" s="1"/>
  <c r="V15" i="23"/>
  <c r="W15" i="23" s="1"/>
  <c r="S15" i="23"/>
  <c r="L15" i="23"/>
  <c r="K15" i="23"/>
  <c r="F15" i="23"/>
  <c r="G15" i="23" s="1"/>
  <c r="W14" i="23"/>
  <c r="V14" i="23"/>
  <c r="X14" i="23" s="1"/>
  <c r="T14" i="23"/>
  <c r="S14" i="23"/>
  <c r="I14" i="23"/>
  <c r="V13" i="23"/>
  <c r="W13" i="23" s="1"/>
  <c r="Z13" i="23" s="1"/>
  <c r="T13" i="23"/>
  <c r="S13" i="23"/>
  <c r="X13" i="23" s="1"/>
  <c r="N13" i="23"/>
  <c r="L13" i="23"/>
  <c r="K13" i="23"/>
  <c r="G13" i="23"/>
  <c r="F13" i="23"/>
  <c r="V12" i="23"/>
  <c r="S12" i="23"/>
  <c r="T12" i="23" s="1"/>
  <c r="I12" i="23"/>
  <c r="J12" i="23" s="1"/>
  <c r="D12" i="23"/>
  <c r="V11" i="23"/>
  <c r="W11" i="23" s="1"/>
  <c r="S11" i="23"/>
  <c r="L11" i="23"/>
  <c r="K11" i="23"/>
  <c r="F11" i="23"/>
  <c r="G11" i="23" s="1"/>
  <c r="V10" i="23"/>
  <c r="X10" i="23" s="1"/>
  <c r="T10" i="23"/>
  <c r="S10" i="23"/>
  <c r="F10" i="23"/>
  <c r="A10" i="23"/>
  <c r="A11" i="23" s="1"/>
  <c r="A13" i="23" s="1"/>
  <c r="A15" i="23" s="1"/>
  <c r="A17" i="23" s="1"/>
  <c r="A19" i="23" s="1"/>
  <c r="A21" i="23" s="1"/>
  <c r="A25" i="23" s="1"/>
  <c r="A28" i="23" s="1"/>
  <c r="V9" i="23"/>
  <c r="S9" i="23"/>
  <c r="L9" i="23"/>
  <c r="K9" i="23"/>
  <c r="G9" i="23"/>
  <c r="F9" i="23"/>
  <c r="U76" i="22"/>
  <c r="R75" i="22"/>
  <c r="S75" i="22" s="1"/>
  <c r="K75" i="22"/>
  <c r="G75" i="22"/>
  <c r="L75" i="22" s="1"/>
  <c r="O75" i="22" s="1"/>
  <c r="F75" i="22"/>
  <c r="Z74" i="22"/>
  <c r="S74" i="22"/>
  <c r="T74" i="22" s="1"/>
  <c r="S73" i="22"/>
  <c r="L73" i="22"/>
  <c r="K73" i="22"/>
  <c r="F73" i="22"/>
  <c r="G73" i="22" s="1"/>
  <c r="V72" i="22"/>
  <c r="X72" i="22" s="1"/>
  <c r="T72" i="22"/>
  <c r="S72" i="22"/>
  <c r="I72" i="22"/>
  <c r="K72" i="22" s="1"/>
  <c r="S71" i="22"/>
  <c r="F71" i="22"/>
  <c r="K71" i="22" s="1"/>
  <c r="Z70" i="22"/>
  <c r="T70" i="22"/>
  <c r="S70" i="22"/>
  <c r="X69" i="22"/>
  <c r="S69" i="22"/>
  <c r="T69" i="22" s="1"/>
  <c r="Y69" i="22" s="1"/>
  <c r="Z69" i="22" s="1"/>
  <c r="R69" i="22"/>
  <c r="G69" i="22"/>
  <c r="L69" i="22" s="1"/>
  <c r="E69" i="22"/>
  <c r="F69" i="22" s="1"/>
  <c r="K69" i="22" s="1"/>
  <c r="R68" i="22"/>
  <c r="S68" i="22" s="1"/>
  <c r="E68" i="22"/>
  <c r="F68" i="22" s="1"/>
  <c r="G68" i="22" s="1"/>
  <c r="L68" i="22" s="1"/>
  <c r="Z67" i="22"/>
  <c r="S67" i="22"/>
  <c r="T67" i="22" s="1"/>
  <c r="Y66" i="22"/>
  <c r="X66" i="22"/>
  <c r="T66" i="22"/>
  <c r="S66" i="22"/>
  <c r="F66" i="22"/>
  <c r="G66" i="22" s="1"/>
  <c r="L66" i="22" s="1"/>
  <c r="Z66" i="22" s="1"/>
  <c r="W65" i="22"/>
  <c r="V65" i="22"/>
  <c r="S65" i="22"/>
  <c r="X65" i="22" s="1"/>
  <c r="L65" i="22"/>
  <c r="K65" i="22"/>
  <c r="J65" i="22"/>
  <c r="I65" i="22"/>
  <c r="S64" i="22"/>
  <c r="X64" i="22" s="1"/>
  <c r="F64" i="22"/>
  <c r="K64" i="22" s="1"/>
  <c r="Z63" i="22"/>
  <c r="S63" i="22"/>
  <c r="T63" i="22" s="1"/>
  <c r="R62" i="22"/>
  <c r="S62" i="22" s="1"/>
  <c r="L62" i="22"/>
  <c r="E62" i="22"/>
  <c r="F62" i="22" s="1"/>
  <c r="G62" i="22" s="1"/>
  <c r="S61" i="22"/>
  <c r="X61" i="22" s="1"/>
  <c r="R61" i="22"/>
  <c r="F61" i="22"/>
  <c r="K61" i="22" s="1"/>
  <c r="E61" i="22"/>
  <c r="Z60" i="22"/>
  <c r="S60" i="22"/>
  <c r="T60" i="22" s="1"/>
  <c r="Z59" i="22"/>
  <c r="S59" i="22"/>
  <c r="T59" i="22" s="1"/>
  <c r="Q58" i="22"/>
  <c r="V58" i="22" s="1"/>
  <c r="W58" i="22" s="1"/>
  <c r="D58" i="22"/>
  <c r="I58" i="22" s="1"/>
  <c r="J58" i="22" s="1"/>
  <c r="L58" i="22" s="1"/>
  <c r="X57" i="22"/>
  <c r="S57" i="22"/>
  <c r="T57" i="22" s="1"/>
  <c r="Y57" i="22" s="1"/>
  <c r="F57" i="22"/>
  <c r="K57" i="22" s="1"/>
  <c r="X56" i="22"/>
  <c r="V56" i="22"/>
  <c r="W56" i="22" s="1"/>
  <c r="S56" i="22"/>
  <c r="T56" i="22" s="1"/>
  <c r="Y56" i="22" s="1"/>
  <c r="Q56" i="22"/>
  <c r="I56" i="22"/>
  <c r="J56" i="22" s="1"/>
  <c r="L56" i="22" s="1"/>
  <c r="D56" i="22"/>
  <c r="S55" i="22"/>
  <c r="X55" i="22" s="1"/>
  <c r="F55" i="22"/>
  <c r="V54" i="22"/>
  <c r="X54" i="22" s="1"/>
  <c r="T54" i="22"/>
  <c r="S54" i="22"/>
  <c r="I54" i="22"/>
  <c r="K54" i="22" s="1"/>
  <c r="V53" i="22"/>
  <c r="W53" i="22" s="1"/>
  <c r="S53" i="22"/>
  <c r="L53" i="22"/>
  <c r="K53" i="22"/>
  <c r="J53" i="22"/>
  <c r="I53" i="22"/>
  <c r="V52" i="22"/>
  <c r="X52" i="22" s="1"/>
  <c r="T52" i="22"/>
  <c r="S52" i="22"/>
  <c r="K52" i="22"/>
  <c r="J52" i="22"/>
  <c r="L52" i="22" s="1"/>
  <c r="I52" i="22"/>
  <c r="X51" i="22"/>
  <c r="T51" i="22"/>
  <c r="Y51" i="22" s="1"/>
  <c r="S51" i="22"/>
  <c r="Q51" i="22"/>
  <c r="D51" i="22"/>
  <c r="F51" i="22" s="1"/>
  <c r="Z50" i="22"/>
  <c r="S50" i="22"/>
  <c r="T50" i="22" s="1"/>
  <c r="X49" i="22"/>
  <c r="W49" i="22"/>
  <c r="Y49" i="22" s="1"/>
  <c r="V49" i="22"/>
  <c r="T49" i="22"/>
  <c r="S49" i="22"/>
  <c r="I49" i="22"/>
  <c r="K49" i="22" s="1"/>
  <c r="T48" i="22"/>
  <c r="Y48" i="22" s="1"/>
  <c r="Z48" i="22" s="1"/>
  <c r="S48" i="22"/>
  <c r="X48" i="22" s="1"/>
  <c r="G48" i="22"/>
  <c r="L48" i="22" s="1"/>
  <c r="F48" i="22"/>
  <c r="K48" i="22" s="1"/>
  <c r="V47" i="22"/>
  <c r="W47" i="22" s="1"/>
  <c r="T47" i="22"/>
  <c r="S47" i="22"/>
  <c r="Q47" i="22"/>
  <c r="D47" i="22"/>
  <c r="I47" i="22" s="1"/>
  <c r="K47" i="22" s="1"/>
  <c r="Y46" i="22"/>
  <c r="X46" i="22"/>
  <c r="T46" i="22"/>
  <c r="S46" i="22"/>
  <c r="F46" i="22"/>
  <c r="K46" i="22" s="1"/>
  <c r="W45" i="22"/>
  <c r="Q45" i="22"/>
  <c r="V45" i="22" s="1"/>
  <c r="D45" i="22"/>
  <c r="I45" i="22" s="1"/>
  <c r="Y44" i="22"/>
  <c r="X44" i="22"/>
  <c r="S44" i="22"/>
  <c r="T44" i="22" s="1"/>
  <c r="K44" i="22"/>
  <c r="F44" i="22"/>
  <c r="G44" i="22" s="1"/>
  <c r="L44" i="22" s="1"/>
  <c r="Z44" i="22" s="1"/>
  <c r="V43" i="22"/>
  <c r="W43" i="22" s="1"/>
  <c r="Y43" i="22" s="1"/>
  <c r="Z43" i="22" s="1"/>
  <c r="T43" i="22"/>
  <c r="S43" i="22"/>
  <c r="X43" i="22" s="1"/>
  <c r="K43" i="22"/>
  <c r="I43" i="22"/>
  <c r="J43" i="22" s="1"/>
  <c r="L43" i="22" s="1"/>
  <c r="W42" i="22"/>
  <c r="V42" i="22"/>
  <c r="S42" i="22"/>
  <c r="X42" i="22" s="1"/>
  <c r="Q42" i="22"/>
  <c r="D42" i="22"/>
  <c r="I42" i="22" s="1"/>
  <c r="T41" i="22"/>
  <c r="Y41" i="22" s="1"/>
  <c r="S41" i="22"/>
  <c r="X41" i="22" s="1"/>
  <c r="F41" i="22"/>
  <c r="K41" i="22" s="1"/>
  <c r="V40" i="22"/>
  <c r="W40" i="22" s="1"/>
  <c r="S40" i="22"/>
  <c r="Q40" i="22"/>
  <c r="D40" i="22"/>
  <c r="I40" i="22" s="1"/>
  <c r="J40" i="22" s="1"/>
  <c r="L40" i="22" s="1"/>
  <c r="Y39" i="22"/>
  <c r="X39" i="22"/>
  <c r="T39" i="22"/>
  <c r="S39" i="22"/>
  <c r="F39" i="22"/>
  <c r="K39" i="22" s="1"/>
  <c r="X38" i="22"/>
  <c r="T38" i="22"/>
  <c r="Y38" i="22" s="1"/>
  <c r="S38" i="22"/>
  <c r="F38" i="22"/>
  <c r="G38" i="22" s="1"/>
  <c r="L38" i="22" s="1"/>
  <c r="X37" i="22"/>
  <c r="W37" i="22"/>
  <c r="V37" i="22"/>
  <c r="Q37" i="22"/>
  <c r="S37" i="22" s="1"/>
  <c r="T37" i="22" s="1"/>
  <c r="Y37" i="22" s="1"/>
  <c r="I37" i="22"/>
  <c r="J37" i="22" s="1"/>
  <c r="L37" i="22" s="1"/>
  <c r="D37" i="22"/>
  <c r="X36" i="22"/>
  <c r="T36" i="22"/>
  <c r="S36" i="22"/>
  <c r="F36" i="22"/>
  <c r="G36" i="22" s="1"/>
  <c r="L36" i="22" s="1"/>
  <c r="Z35" i="22"/>
  <c r="T35" i="22"/>
  <c r="S35" i="22"/>
  <c r="S34" i="22"/>
  <c r="X34" i="22" s="1"/>
  <c r="F34" i="22"/>
  <c r="S33" i="22"/>
  <c r="F33" i="22"/>
  <c r="K33" i="22" s="1"/>
  <c r="Z32" i="22"/>
  <c r="T32" i="22"/>
  <c r="S32" i="22"/>
  <c r="S31" i="22"/>
  <c r="X31" i="22" s="1"/>
  <c r="F31" i="22"/>
  <c r="K31" i="22" s="1"/>
  <c r="X30" i="22"/>
  <c r="T30" i="22"/>
  <c r="Y30" i="22" s="1"/>
  <c r="S30" i="22"/>
  <c r="F30" i="22"/>
  <c r="K30" i="22" s="1"/>
  <c r="Q29" i="22"/>
  <c r="V29" i="22" s="1"/>
  <c r="W29" i="22" s="1"/>
  <c r="L29" i="22"/>
  <c r="D29" i="22"/>
  <c r="I29" i="22" s="1"/>
  <c r="J29" i="22" s="1"/>
  <c r="X28" i="22"/>
  <c r="T28" i="22"/>
  <c r="Y28" i="22" s="1"/>
  <c r="Z28" i="22" s="1"/>
  <c r="S28" i="22"/>
  <c r="K28" i="22"/>
  <c r="G28" i="22"/>
  <c r="L28" i="22" s="1"/>
  <c r="F28" i="22"/>
  <c r="Y27" i="22"/>
  <c r="Z27" i="22" s="1"/>
  <c r="X27" i="22"/>
  <c r="W27" i="22"/>
  <c r="V27" i="22"/>
  <c r="S27" i="22"/>
  <c r="T27" i="22" s="1"/>
  <c r="L27" i="22"/>
  <c r="K27" i="22"/>
  <c r="J27" i="22"/>
  <c r="I27" i="22"/>
  <c r="S26" i="22"/>
  <c r="T26" i="22" s="1"/>
  <c r="Y26" i="22" s="1"/>
  <c r="Z26" i="22" s="1"/>
  <c r="L26" i="22"/>
  <c r="K26" i="22"/>
  <c r="G26" i="22"/>
  <c r="F26" i="22"/>
  <c r="S25" i="22"/>
  <c r="X25" i="22" s="1"/>
  <c r="F25" i="22"/>
  <c r="K25" i="22" s="1"/>
  <c r="X24" i="22"/>
  <c r="T24" i="22"/>
  <c r="Y24" i="22" s="1"/>
  <c r="S24" i="22"/>
  <c r="F24" i="22"/>
  <c r="K24" i="22" s="1"/>
  <c r="Z23" i="22"/>
  <c r="S23" i="22"/>
  <c r="T23" i="22" s="1"/>
  <c r="S22" i="22"/>
  <c r="X22" i="22" s="1"/>
  <c r="L22" i="22"/>
  <c r="K22" i="22"/>
  <c r="G22" i="22"/>
  <c r="F22" i="22"/>
  <c r="X21" i="22"/>
  <c r="T21" i="22"/>
  <c r="Y21" i="22" s="1"/>
  <c r="Z21" i="22" s="1"/>
  <c r="S21" i="22"/>
  <c r="K21" i="22"/>
  <c r="G21" i="22"/>
  <c r="L21" i="22" s="1"/>
  <c r="F21" i="22"/>
  <c r="Q20" i="22"/>
  <c r="V20" i="22" s="1"/>
  <c r="W20" i="22" s="1"/>
  <c r="D20" i="22"/>
  <c r="I20" i="22" s="1"/>
  <c r="J20" i="22" s="1"/>
  <c r="L20" i="22" s="1"/>
  <c r="S19" i="22"/>
  <c r="X19" i="22" s="1"/>
  <c r="L19" i="22"/>
  <c r="K19" i="22"/>
  <c r="F19" i="22"/>
  <c r="G19" i="22" s="1"/>
  <c r="Y18" i="22"/>
  <c r="X18" i="22"/>
  <c r="V18" i="22"/>
  <c r="W18" i="22" s="1"/>
  <c r="T18" i="22"/>
  <c r="S18" i="22"/>
  <c r="Q18" i="22"/>
  <c r="I18" i="22"/>
  <c r="D18" i="22"/>
  <c r="X17" i="22"/>
  <c r="T17" i="22"/>
  <c r="Y17" i="22" s="1"/>
  <c r="S17" i="22"/>
  <c r="F17" i="22"/>
  <c r="Y16" i="22"/>
  <c r="X16" i="22"/>
  <c r="T16" i="22"/>
  <c r="S16" i="22"/>
  <c r="F16" i="22"/>
  <c r="S15" i="22"/>
  <c r="G15" i="22"/>
  <c r="L15" i="22" s="1"/>
  <c r="F15" i="22"/>
  <c r="K15" i="22" s="1"/>
  <c r="Z14" i="22"/>
  <c r="T14" i="22"/>
  <c r="S14" i="22"/>
  <c r="Z13" i="22"/>
  <c r="S13" i="22"/>
  <c r="T13" i="22" s="1"/>
  <c r="R12" i="22"/>
  <c r="S12" i="22" s="1"/>
  <c r="F12" i="22"/>
  <c r="G12" i="22" s="1"/>
  <c r="L12" i="22" s="1"/>
  <c r="O12" i="22" s="1"/>
  <c r="Z11" i="22"/>
  <c r="S11" i="22"/>
  <c r="T11" i="22" s="1"/>
  <c r="Q10" i="22"/>
  <c r="S10" i="22" s="1"/>
  <c r="T10" i="22" s="1"/>
  <c r="Y10" i="22" s="1"/>
  <c r="D10" i="22"/>
  <c r="F10" i="22" s="1"/>
  <c r="R9" i="22"/>
  <c r="Q9" i="22"/>
  <c r="S9" i="22" s="1"/>
  <c r="E9" i="22"/>
  <c r="D9" i="22"/>
  <c r="F9" i="22" s="1"/>
  <c r="A9" i="22"/>
  <c r="A10" i="22" s="1"/>
  <c r="A12" i="22" s="1"/>
  <c r="A15" i="22" s="1"/>
  <c r="A16" i="22" s="1"/>
  <c r="A17" i="22" s="1"/>
  <c r="A19" i="22" s="1"/>
  <c r="A21" i="22" s="1"/>
  <c r="A22" i="22" s="1"/>
  <c r="A24" i="22" s="1"/>
  <c r="A25" i="22" s="1"/>
  <c r="R8" i="22"/>
  <c r="Q8" i="22"/>
  <c r="D8" i="22"/>
  <c r="F8" i="22" s="1"/>
  <c r="A8" i="22"/>
  <c r="X12" i="23" l="1"/>
  <c r="W12" i="23"/>
  <c r="V29" i="23"/>
  <c r="X33" i="21"/>
  <c r="T33" i="21"/>
  <c r="Y33" i="21" s="1"/>
  <c r="T35" i="21"/>
  <c r="Y35" i="21" s="1"/>
  <c r="T36" i="21"/>
  <c r="Y36" i="21" s="1"/>
  <c r="X12" i="22"/>
  <c r="T12" i="22"/>
  <c r="Y12" i="22" s="1"/>
  <c r="Z12" i="22" s="1"/>
  <c r="Z56" i="22"/>
  <c r="X62" i="22"/>
  <c r="T62" i="22"/>
  <c r="Y62" i="22" s="1"/>
  <c r="Z62" i="22" s="1"/>
  <c r="X75" i="22"/>
  <c r="T75" i="22"/>
  <c r="Y75" i="22" s="1"/>
  <c r="Z75" i="22" s="1"/>
  <c r="X9" i="22"/>
  <c r="T9" i="22"/>
  <c r="Y9" i="22" s="1"/>
  <c r="Z37" i="22"/>
  <c r="G17" i="23"/>
  <c r="L17" i="23" s="1"/>
  <c r="K17" i="23"/>
  <c r="K29" i="23" s="1"/>
  <c r="A26" i="22"/>
  <c r="A28" i="22"/>
  <c r="A30" i="22" s="1"/>
  <c r="A31" i="22" s="1"/>
  <c r="A33" i="22" s="1"/>
  <c r="A34" i="22" s="1"/>
  <c r="A36" i="22" s="1"/>
  <c r="A38" i="22" s="1"/>
  <c r="A39" i="22" s="1"/>
  <c r="A41" i="22" s="1"/>
  <c r="A44" i="22" s="1"/>
  <c r="A46" i="22" s="1"/>
  <c r="A48" i="22" s="1"/>
  <c r="A51" i="22" s="1"/>
  <c r="A55" i="22" s="1"/>
  <c r="A57" i="22" s="1"/>
  <c r="A61" i="22" s="1"/>
  <c r="A62" i="22" s="1"/>
  <c r="A64" i="22" s="1"/>
  <c r="A66" i="22" s="1"/>
  <c r="A68" i="22" s="1"/>
  <c r="A69" i="22" s="1"/>
  <c r="A71" i="22" s="1"/>
  <c r="A73" i="22" s="1"/>
  <c r="A75" i="22" s="1"/>
  <c r="G9" i="22"/>
  <c r="L9" i="22" s="1"/>
  <c r="K9" i="22"/>
  <c r="O36" i="22"/>
  <c r="O76" i="22" s="1"/>
  <c r="Z36" i="22"/>
  <c r="Z57" i="22"/>
  <c r="K10" i="22"/>
  <c r="G10" i="22"/>
  <c r="L10" i="22" s="1"/>
  <c r="Z10" i="22" s="1"/>
  <c r="K26" i="23"/>
  <c r="J26" i="23"/>
  <c r="L26" i="23" s="1"/>
  <c r="Z30" i="22"/>
  <c r="Z39" i="22"/>
  <c r="K51" i="22"/>
  <c r="G51" i="22"/>
  <c r="L51" i="22" s="1"/>
  <c r="Z51" i="22" s="1"/>
  <c r="Z27" i="23"/>
  <c r="K42" i="22"/>
  <c r="J42" i="22"/>
  <c r="L42" i="22" s="1"/>
  <c r="J22" i="23"/>
  <c r="L22" i="23" s="1"/>
  <c r="K22" i="23"/>
  <c r="K20" i="23"/>
  <c r="J20" i="23"/>
  <c r="L20" i="23" s="1"/>
  <c r="Z20" i="23"/>
  <c r="G8" i="22"/>
  <c r="L8" i="22" s="1"/>
  <c r="F76" i="22"/>
  <c r="G76" i="22" s="1"/>
  <c r="K8" i="22"/>
  <c r="I76" i="22"/>
  <c r="J76" i="22" s="1"/>
  <c r="T25" i="22"/>
  <c r="Y25" i="22" s="1"/>
  <c r="Z25" i="22" s="1"/>
  <c r="G64" i="22"/>
  <c r="L64" i="22" s="1"/>
  <c r="J18" i="22"/>
  <c r="L18" i="22" s="1"/>
  <c r="Z18" i="22" s="1"/>
  <c r="X26" i="22"/>
  <c r="G33" i="22"/>
  <c r="L33" i="22" s="1"/>
  <c r="X71" i="22"/>
  <c r="T71" i="22"/>
  <c r="Y71" i="22" s="1"/>
  <c r="K18" i="22"/>
  <c r="K38" i="22"/>
  <c r="K40" i="22"/>
  <c r="G46" i="22"/>
  <c r="L46" i="22" s="1"/>
  <c r="Z46" i="22" s="1"/>
  <c r="Y52" i="22"/>
  <c r="Z52" i="22" s="1"/>
  <c r="T61" i="22"/>
  <c r="Y61" i="22" s="1"/>
  <c r="T64" i="22"/>
  <c r="Y64" i="22" s="1"/>
  <c r="Z64" i="22" s="1"/>
  <c r="V76" i="22"/>
  <c r="W10" i="23"/>
  <c r="Y10" i="23" s="1"/>
  <c r="Z10" i="23" s="1"/>
  <c r="X16" i="23"/>
  <c r="S26" i="23"/>
  <c r="T22" i="22"/>
  <c r="Y22" i="22" s="1"/>
  <c r="Z22" i="22" s="1"/>
  <c r="K45" i="22"/>
  <c r="J45" i="22"/>
  <c r="L45" i="22" s="1"/>
  <c r="X9" i="23"/>
  <c r="T9" i="23"/>
  <c r="K10" i="23"/>
  <c r="G10" i="23"/>
  <c r="L10" i="23" s="1"/>
  <c r="L29" i="23" s="1"/>
  <c r="M29" i="23" s="1"/>
  <c r="M30" i="23" s="1"/>
  <c r="K12" i="22"/>
  <c r="T19" i="22"/>
  <c r="Y19" i="22" s="1"/>
  <c r="Z19" i="22" s="1"/>
  <c r="K56" i="22"/>
  <c r="T24" i="23"/>
  <c r="Y24" i="23" s="1"/>
  <c r="Z24" i="23" s="1"/>
  <c r="K66" i="22"/>
  <c r="X33" i="22"/>
  <c r="T33" i="22"/>
  <c r="Y33" i="22" s="1"/>
  <c r="Z33" i="22" s="1"/>
  <c r="Y14" i="23"/>
  <c r="Y28" i="23"/>
  <c r="Z28" i="23" s="1"/>
  <c r="Y47" i="22"/>
  <c r="J54" i="22"/>
  <c r="L54" i="22" s="1"/>
  <c r="K36" i="22"/>
  <c r="Y16" i="23"/>
  <c r="Z16" i="23" s="1"/>
  <c r="K16" i="22"/>
  <c r="G16" i="22"/>
  <c r="L16" i="22" s="1"/>
  <c r="Z16" i="22" s="1"/>
  <c r="K20" i="22"/>
  <c r="T42" i="22"/>
  <c r="Y42" i="22" s="1"/>
  <c r="Z42" i="22" s="1"/>
  <c r="W54" i="22"/>
  <c r="Y54" i="22" s="1"/>
  <c r="Z54" i="22" s="1"/>
  <c r="G23" i="23"/>
  <c r="L23" i="23" s="1"/>
  <c r="X28" i="23"/>
  <c r="T31" i="22"/>
  <c r="Y31" i="22" s="1"/>
  <c r="W72" i="22"/>
  <c r="X11" i="23"/>
  <c r="T11" i="23"/>
  <c r="Z11" i="23" s="1"/>
  <c r="X68" i="22"/>
  <c r="T68" i="22"/>
  <c r="Y68" i="22" s="1"/>
  <c r="Z68" i="22" s="1"/>
  <c r="G71" i="22"/>
  <c r="L71" i="22" s="1"/>
  <c r="J14" i="23"/>
  <c r="L14" i="23" s="1"/>
  <c r="K14" i="23"/>
  <c r="T22" i="23"/>
  <c r="Y22" i="23" s="1"/>
  <c r="Z22" i="23" s="1"/>
  <c r="G24" i="22"/>
  <c r="L24" i="22" s="1"/>
  <c r="Z24" i="22" s="1"/>
  <c r="G30" i="22"/>
  <c r="L30" i="22" s="1"/>
  <c r="X73" i="22"/>
  <c r="T73" i="22"/>
  <c r="Y73" i="22" s="1"/>
  <c r="Z73" i="22" s="1"/>
  <c r="K58" i="22"/>
  <c r="X40" i="22"/>
  <c r="W52" i="22"/>
  <c r="W76" i="22" s="1"/>
  <c r="S58" i="22"/>
  <c r="S8" i="22"/>
  <c r="Z38" i="22"/>
  <c r="T40" i="22"/>
  <c r="Y40" i="22" s="1"/>
  <c r="Z40" i="22" s="1"/>
  <c r="J72" i="22"/>
  <c r="L72" i="22" s="1"/>
  <c r="F29" i="23"/>
  <c r="G29" i="23" s="1"/>
  <c r="G39" i="22"/>
  <c r="L39" i="22" s="1"/>
  <c r="J49" i="22"/>
  <c r="L49" i="22" s="1"/>
  <c r="Z49" i="22" s="1"/>
  <c r="T23" i="23"/>
  <c r="Y23" i="23" s="1"/>
  <c r="Z23" i="23" s="1"/>
  <c r="K12" i="23"/>
  <c r="L12" i="23" s="1"/>
  <c r="N2" i="23" s="1"/>
  <c r="X15" i="22"/>
  <c r="T15" i="22"/>
  <c r="Y15" i="22" s="1"/>
  <c r="Z15" i="22" s="1"/>
  <c r="X20" i="23"/>
  <c r="X21" i="23"/>
  <c r="T21" i="23"/>
  <c r="Y21" i="23" s="1"/>
  <c r="Z21" i="23" s="1"/>
  <c r="K55" i="22"/>
  <c r="G55" i="22"/>
  <c r="L55" i="22" s="1"/>
  <c r="X10" i="22"/>
  <c r="K37" i="22"/>
  <c r="G61" i="22"/>
  <c r="L61" i="22" s="1"/>
  <c r="S20" i="22"/>
  <c r="G25" i="22"/>
  <c r="L25" i="22" s="1"/>
  <c r="K29" i="22"/>
  <c r="G31" i="22"/>
  <c r="L31" i="22" s="1"/>
  <c r="K34" i="22"/>
  <c r="G34" i="22"/>
  <c r="L34" i="22" s="1"/>
  <c r="K62" i="22"/>
  <c r="Y72" i="22"/>
  <c r="Z72" i="22" s="1"/>
  <c r="Y19" i="23"/>
  <c r="Z19" i="23" s="1"/>
  <c r="I29" i="23"/>
  <c r="J29" i="23" s="1"/>
  <c r="S29" i="22"/>
  <c r="G41" i="22"/>
  <c r="L41" i="22" s="1"/>
  <c r="Z41" i="22" s="1"/>
  <c r="J47" i="22"/>
  <c r="L47" i="22" s="1"/>
  <c r="X53" i="22"/>
  <c r="T53" i="22"/>
  <c r="Y53" i="22" s="1"/>
  <c r="Z53" i="22" s="1"/>
  <c r="T65" i="22"/>
  <c r="Y65" i="22" s="1"/>
  <c r="Z65" i="22" s="1"/>
  <c r="X15" i="23"/>
  <c r="T15" i="23"/>
  <c r="Y15" i="23" s="1"/>
  <c r="Z15" i="23" s="1"/>
  <c r="T55" i="22"/>
  <c r="Y55" i="22" s="1"/>
  <c r="Z55" i="22" s="1"/>
  <c r="W9" i="23"/>
  <c r="S45" i="22"/>
  <c r="K68" i="22"/>
  <c r="X25" i="23"/>
  <c r="T34" i="22"/>
  <c r="Y34" i="22" s="1"/>
  <c r="Z34" i="22" s="1"/>
  <c r="W17" i="23"/>
  <c r="Y17" i="23" s="1"/>
  <c r="Z17" i="23" s="1"/>
  <c r="K17" i="22"/>
  <c r="G17" i="22"/>
  <c r="L17" i="22" s="1"/>
  <c r="X27" i="23"/>
  <c r="Z17" i="22"/>
  <c r="X47" i="22"/>
  <c r="J24" i="23"/>
  <c r="L24" i="23" s="1"/>
  <c r="G57" i="22"/>
  <c r="L57" i="22" s="1"/>
  <c r="Z47" i="22" l="1"/>
  <c r="X29" i="23"/>
  <c r="Z71" i="22"/>
  <c r="Y9" i="23"/>
  <c r="W29" i="23"/>
  <c r="T45" i="22"/>
  <c r="Y45" i="22" s="1"/>
  <c r="Z45" i="22" s="1"/>
  <c r="X45" i="22"/>
  <c r="T20" i="22"/>
  <c r="Y20" i="22" s="1"/>
  <c r="Z20" i="22" s="1"/>
  <c r="X20" i="22"/>
  <c r="X8" i="22"/>
  <c r="T8" i="22"/>
  <c r="S76" i="22"/>
  <c r="T58" i="22"/>
  <c r="Y58" i="22" s="1"/>
  <c r="Z58" i="22" s="1"/>
  <c r="X58" i="22"/>
  <c r="Z14" i="23"/>
  <c r="X29" i="22"/>
  <c r="T29" i="22"/>
  <c r="Y29" i="22" s="1"/>
  <c r="Z29" i="22" s="1"/>
  <c r="Z31" i="22"/>
  <c r="Z12" i="23"/>
  <c r="X26" i="23"/>
  <c r="T26" i="23"/>
  <c r="Y26" i="23" s="1"/>
  <c r="Z26" i="23" s="1"/>
  <c r="S29" i="23"/>
  <c r="K76" i="22"/>
  <c r="Z61" i="22"/>
  <c r="L76" i="22"/>
  <c r="Z9" i="22"/>
  <c r="T76" i="22" l="1"/>
  <c r="Y8" i="22"/>
  <c r="T29" i="23"/>
  <c r="Y29" i="23"/>
  <c r="I6" i="1" s="1"/>
  <c r="Z9" i="23"/>
  <c r="X76" i="22"/>
  <c r="Z29" i="23" l="1"/>
  <c r="J6" i="1"/>
  <c r="Y76" i="22"/>
  <c r="Z76" i="22" s="1"/>
  <c r="Z8" i="22"/>
  <c r="D88" i="21" l="1"/>
  <c r="I88" i="21" s="1"/>
  <c r="F87" i="21"/>
  <c r="K87" i="21" s="1"/>
  <c r="D86" i="21"/>
  <c r="I86" i="21" s="1"/>
  <c r="K86" i="21" s="1"/>
  <c r="F85" i="21"/>
  <c r="K85" i="21" s="1"/>
  <c r="I84" i="21"/>
  <c r="K84" i="21" s="1"/>
  <c r="I83" i="21"/>
  <c r="J83" i="21" s="1"/>
  <c r="L83" i="21" s="1"/>
  <c r="H82" i="21"/>
  <c r="I82" i="21" s="1"/>
  <c r="H81" i="21"/>
  <c r="I81" i="21" s="1"/>
  <c r="I80" i="21"/>
  <c r="K79" i="21"/>
  <c r="J79" i="21"/>
  <c r="L79" i="21" s="1"/>
  <c r="I79" i="21"/>
  <c r="I78" i="21"/>
  <c r="K78" i="21" s="1"/>
  <c r="I77" i="21"/>
  <c r="K77" i="21" s="1"/>
  <c r="D76" i="21"/>
  <c r="F76" i="21" s="1"/>
  <c r="K76" i="21" s="1"/>
  <c r="D74" i="21"/>
  <c r="I74" i="21" s="1"/>
  <c r="F73" i="21"/>
  <c r="G73" i="21" s="1"/>
  <c r="L73" i="21" s="1"/>
  <c r="D72" i="21"/>
  <c r="I72" i="21" s="1"/>
  <c r="K72" i="21" s="1"/>
  <c r="F71" i="21"/>
  <c r="G71" i="21" s="1"/>
  <c r="L71" i="21" s="1"/>
  <c r="I70" i="21"/>
  <c r="J70" i="21" s="1"/>
  <c r="L70" i="21" s="1"/>
  <c r="I69" i="21"/>
  <c r="K69" i="21" s="1"/>
  <c r="I68" i="21"/>
  <c r="J68" i="21" s="1"/>
  <c r="L68" i="21" s="1"/>
  <c r="I67" i="21"/>
  <c r="K67" i="21" s="1"/>
  <c r="I66" i="21"/>
  <c r="J66" i="21" s="1"/>
  <c r="L66" i="21" s="1"/>
  <c r="I65" i="21"/>
  <c r="K65" i="21" s="1"/>
  <c r="I64" i="21"/>
  <c r="J64" i="21" s="1"/>
  <c r="L64" i="21" s="1"/>
  <c r="D63" i="21"/>
  <c r="F63" i="21" s="1"/>
  <c r="I61" i="21"/>
  <c r="K61" i="21" s="1"/>
  <c r="F60" i="21"/>
  <c r="K60" i="21" s="1"/>
  <c r="K59" i="21"/>
  <c r="I59" i="21"/>
  <c r="J59" i="21" s="1"/>
  <c r="L59" i="21" s="1"/>
  <c r="F58" i="21"/>
  <c r="K58" i="21" s="1"/>
  <c r="F57" i="21"/>
  <c r="K57" i="21" s="1"/>
  <c r="F56" i="21"/>
  <c r="D55" i="21"/>
  <c r="I55" i="21" s="1"/>
  <c r="F54" i="21"/>
  <c r="K54" i="21" s="1"/>
  <c r="D53" i="21"/>
  <c r="I53" i="21" s="1"/>
  <c r="J53" i="21" s="1"/>
  <c r="L53" i="21" s="1"/>
  <c r="F52" i="21"/>
  <c r="G52" i="21" s="1"/>
  <c r="L52" i="21" s="1"/>
  <c r="D51" i="21"/>
  <c r="I51" i="21" s="1"/>
  <c r="F50" i="21"/>
  <c r="K50" i="21" s="1"/>
  <c r="K49" i="21"/>
  <c r="J49" i="21"/>
  <c r="L49" i="21" s="1"/>
  <c r="I49" i="21"/>
  <c r="D48" i="21"/>
  <c r="I48" i="21" s="1"/>
  <c r="E47" i="21"/>
  <c r="F47" i="21" s="1"/>
  <c r="H46" i="21"/>
  <c r="I46" i="21" s="1"/>
  <c r="D46" i="21"/>
  <c r="E45" i="21"/>
  <c r="F45" i="21" s="1"/>
  <c r="I44" i="21"/>
  <c r="K44" i="21" s="1"/>
  <c r="D43" i="21"/>
  <c r="I43" i="21" s="1"/>
  <c r="K42" i="21"/>
  <c r="G42" i="21"/>
  <c r="L42" i="21" s="1"/>
  <c r="F42" i="21"/>
  <c r="D41" i="21"/>
  <c r="I41" i="21" s="1"/>
  <c r="F40" i="21"/>
  <c r="K40" i="21" s="1"/>
  <c r="F38" i="21"/>
  <c r="G38" i="21" s="1"/>
  <c r="L38" i="21" s="1"/>
  <c r="F36" i="21"/>
  <c r="K36" i="21" s="1"/>
  <c r="F35" i="21"/>
  <c r="G35" i="21" s="1"/>
  <c r="L35" i="21" s="1"/>
  <c r="D33" i="21"/>
  <c r="E33" i="21" s="1"/>
  <c r="F33" i="21" s="1"/>
  <c r="F31" i="21"/>
  <c r="K31" i="21" s="1"/>
  <c r="F30" i="21"/>
  <c r="G30" i="21" s="1"/>
  <c r="L30" i="21" s="1"/>
  <c r="F28" i="21"/>
  <c r="G28" i="21" s="1"/>
  <c r="L28" i="21" s="1"/>
  <c r="F27" i="21"/>
  <c r="K27" i="21" s="1"/>
  <c r="K26" i="21"/>
  <c r="D26" i="21"/>
  <c r="I26" i="21" s="1"/>
  <c r="J26" i="21" s="1"/>
  <c r="L26" i="21" s="1"/>
  <c r="F25" i="21"/>
  <c r="K25" i="21" s="1"/>
  <c r="D24" i="21"/>
  <c r="I24" i="21" s="1"/>
  <c r="F23" i="21"/>
  <c r="K23" i="21" s="1"/>
  <c r="F22" i="21"/>
  <c r="G22" i="21" s="1"/>
  <c r="L22" i="21" s="1"/>
  <c r="F21" i="21"/>
  <c r="G21" i="21" s="1"/>
  <c r="L21" i="21" s="1"/>
  <c r="D19" i="21"/>
  <c r="I19" i="21" s="1"/>
  <c r="F18" i="21"/>
  <c r="K18" i="21" s="1"/>
  <c r="F17" i="21"/>
  <c r="G17" i="21" s="1"/>
  <c r="L17" i="21" s="1"/>
  <c r="F16" i="21"/>
  <c r="K16" i="21" s="1"/>
  <c r="D13" i="21"/>
  <c r="F13" i="21" s="1"/>
  <c r="K13" i="21" s="1"/>
  <c r="F11" i="21"/>
  <c r="K11" i="21" s="1"/>
  <c r="E10" i="21"/>
  <c r="F10" i="21" s="1"/>
  <c r="F9" i="21"/>
  <c r="K9" i="21" s="1"/>
  <c r="A9" i="21"/>
  <c r="A10" i="21" s="1"/>
  <c r="A11" i="21" s="1"/>
  <c r="A13" i="21" s="1"/>
  <c r="A16" i="21" s="1"/>
  <c r="F8" i="21"/>
  <c r="G8" i="21" s="1"/>
  <c r="L8" i="21" s="1"/>
  <c r="J43" i="21" l="1"/>
  <c r="L43" i="21" s="1"/>
  <c r="K43" i="21"/>
  <c r="J46" i="21"/>
  <c r="L46" i="21" s="1"/>
  <c r="K46" i="21"/>
  <c r="G18" i="21"/>
  <c r="L18" i="21" s="1"/>
  <c r="G50" i="21"/>
  <c r="L50" i="21" s="1"/>
  <c r="K52" i="21"/>
  <c r="K66" i="21"/>
  <c r="K73" i="21"/>
  <c r="K28" i="21"/>
  <c r="K70" i="21"/>
  <c r="J44" i="21"/>
  <c r="L44" i="21" s="1"/>
  <c r="G9" i="21"/>
  <c r="L9" i="21" s="1"/>
  <c r="K35" i="21"/>
  <c r="J67" i="21"/>
  <c r="L67" i="21" s="1"/>
  <c r="K64" i="21"/>
  <c r="K21" i="21"/>
  <c r="K83" i="21"/>
  <c r="K22" i="21"/>
  <c r="G25" i="21"/>
  <c r="L25" i="21" s="1"/>
  <c r="G40" i="21"/>
  <c r="L40" i="21" s="1"/>
  <c r="K71" i="21"/>
  <c r="K68" i="21"/>
  <c r="K41" i="21"/>
  <c r="J41" i="21"/>
  <c r="L41" i="21" s="1"/>
  <c r="A18" i="21"/>
  <c r="A21" i="21" s="1"/>
  <c r="A22" i="21" s="1"/>
  <c r="A23" i="21" s="1"/>
  <c r="A25" i="21" s="1"/>
  <c r="A27" i="21" s="1"/>
  <c r="A28" i="21" s="1"/>
  <c r="A30" i="21" s="1"/>
  <c r="A31" i="21" s="1"/>
  <c r="A33" i="21" s="1"/>
  <c r="A38" i="21" s="1"/>
  <c r="A40" i="21" s="1"/>
  <c r="A42" i="21" s="1"/>
  <c r="A45" i="21" s="1"/>
  <c r="A47" i="21" s="1"/>
  <c r="A50" i="21" s="1"/>
  <c r="A52" i="21" s="1"/>
  <c r="A54" i="21" s="1"/>
  <c r="A56" i="21" s="1"/>
  <c r="A57" i="21" s="1"/>
  <c r="A58" i="21" s="1"/>
  <c r="A60" i="21" s="1"/>
  <c r="A63" i="21" s="1"/>
  <c r="A71" i="21" s="1"/>
  <c r="A73" i="21" s="1"/>
  <c r="A76" i="21" s="1"/>
  <c r="A85" i="21" s="1"/>
  <c r="A87" i="21" s="1"/>
  <c r="A17" i="21"/>
  <c r="K47" i="21"/>
  <c r="G47" i="21"/>
  <c r="L47" i="21" s="1"/>
  <c r="I89" i="21"/>
  <c r="K19" i="21"/>
  <c r="J19" i="21"/>
  <c r="L19" i="21" s="1"/>
  <c r="J88" i="21"/>
  <c r="L88" i="21" s="1"/>
  <c r="K88" i="21"/>
  <c r="K10" i="21"/>
  <c r="G10" i="21"/>
  <c r="L10" i="21" s="1"/>
  <c r="K56" i="21"/>
  <c r="G56" i="21"/>
  <c r="L56" i="21" s="1"/>
  <c r="J72" i="21"/>
  <c r="L72" i="21" s="1"/>
  <c r="G13" i="21"/>
  <c r="L13" i="21" s="1"/>
  <c r="G23" i="21"/>
  <c r="L23" i="21" s="1"/>
  <c r="K82" i="21"/>
  <c r="J82" i="21"/>
  <c r="L82" i="21" s="1"/>
  <c r="K24" i="21"/>
  <c r="J24" i="21"/>
  <c r="L24" i="21" s="1"/>
  <c r="K74" i="21"/>
  <c r="J74" i="21"/>
  <c r="L74" i="21" s="1"/>
  <c r="K80" i="21"/>
  <c r="J80" i="21"/>
  <c r="L80" i="21" s="1"/>
  <c r="K48" i="21"/>
  <c r="J48" i="21"/>
  <c r="L48" i="21" s="1"/>
  <c r="K51" i="21"/>
  <c r="J51" i="21"/>
  <c r="L51" i="21" s="1"/>
  <c r="G60" i="21"/>
  <c r="L60" i="21" s="1"/>
  <c r="J86" i="21"/>
  <c r="L86" i="21" s="1"/>
  <c r="K45" i="21"/>
  <c r="G45" i="21"/>
  <c r="L45" i="21" s="1"/>
  <c r="G76" i="21"/>
  <c r="L76" i="21" s="1"/>
  <c r="K53" i="21"/>
  <c r="K55" i="21"/>
  <c r="J55" i="21"/>
  <c r="L55" i="21" s="1"/>
  <c r="K81" i="21"/>
  <c r="J81" i="21"/>
  <c r="L81" i="21" s="1"/>
  <c r="K30" i="21"/>
  <c r="K33" i="21"/>
  <c r="G33" i="21"/>
  <c r="L33" i="21" s="1"/>
  <c r="K63" i="21"/>
  <c r="G63" i="21"/>
  <c r="L63" i="21" s="1"/>
  <c r="G87" i="21"/>
  <c r="L87" i="21" s="1"/>
  <c r="G16" i="21"/>
  <c r="L16" i="21" s="1"/>
  <c r="G36" i="21"/>
  <c r="L36" i="21" s="1"/>
  <c r="G57" i="21"/>
  <c r="L57" i="21" s="1"/>
  <c r="J65" i="21"/>
  <c r="L65" i="21" s="1"/>
  <c r="J69" i="21"/>
  <c r="L69" i="21" s="1"/>
  <c r="J84" i="21"/>
  <c r="L84" i="21" s="1"/>
  <c r="G31" i="21"/>
  <c r="L31" i="21" s="1"/>
  <c r="G54" i="21"/>
  <c r="L54" i="21" s="1"/>
  <c r="G27" i="21"/>
  <c r="L27" i="21" s="1"/>
  <c r="J61" i="21"/>
  <c r="L61" i="21" s="1"/>
  <c r="J77" i="21"/>
  <c r="L77" i="21" s="1"/>
  <c r="G11" i="21"/>
  <c r="L11" i="21" s="1"/>
  <c r="G58" i="21"/>
  <c r="L58" i="21" s="1"/>
  <c r="G85" i="21"/>
  <c r="L85" i="21" s="1"/>
  <c r="K8" i="21"/>
  <c r="K17" i="21"/>
  <c r="K38" i="21"/>
  <c r="J78" i="21"/>
  <c r="L78" i="21" s="1"/>
  <c r="F89" i="21"/>
  <c r="G89" i="21" l="1"/>
  <c r="F4" i="1" s="1"/>
  <c r="C4" i="1"/>
  <c r="J89" i="21"/>
  <c r="G4" i="1" s="1"/>
  <c r="D4" i="1"/>
  <c r="L89" i="21"/>
  <c r="K89" i="21"/>
  <c r="H41" i="20" l="1"/>
  <c r="H37" i="20"/>
  <c r="H39" i="20"/>
  <c r="F17" i="20" l="1"/>
  <c r="K17" i="20" s="1"/>
  <c r="G17" i="20" l="1"/>
  <c r="L17" i="20" s="1"/>
  <c r="D34" i="20"/>
  <c r="I45" i="20" l="1"/>
  <c r="F44" i="20"/>
  <c r="K44" i="20" s="1"/>
  <c r="F43" i="20"/>
  <c r="K43" i="20" s="1"/>
  <c r="F42" i="20"/>
  <c r="K42" i="20" s="1"/>
  <c r="D41" i="20"/>
  <c r="I39" i="20"/>
  <c r="J39" i="20" s="1"/>
  <c r="L39" i="20" s="1"/>
  <c r="F38" i="20"/>
  <c r="G38" i="20" s="1"/>
  <c r="L38" i="20" s="1"/>
  <c r="D37" i="20"/>
  <c r="I37" i="20" s="1"/>
  <c r="F40" i="20"/>
  <c r="K40" i="20" s="1"/>
  <c r="K45" i="20" l="1"/>
  <c r="J45" i="20"/>
  <c r="L45" i="20" s="1"/>
  <c r="G44" i="20"/>
  <c r="L44" i="20" s="1"/>
  <c r="G43" i="20"/>
  <c r="L43" i="20" s="1"/>
  <c r="G42" i="20"/>
  <c r="L42" i="20" s="1"/>
  <c r="K39" i="20"/>
  <c r="K38" i="20"/>
  <c r="K37" i="20"/>
  <c r="J37" i="20"/>
  <c r="L37" i="20" s="1"/>
  <c r="G40" i="20"/>
  <c r="L40" i="20" s="1"/>
  <c r="I30" i="20" l="1"/>
  <c r="K30" i="20" s="1"/>
  <c r="I29" i="20"/>
  <c r="J29" i="20" s="1"/>
  <c r="L29" i="20" s="1"/>
  <c r="I28" i="20"/>
  <c r="K28" i="20" s="1"/>
  <c r="I27" i="20"/>
  <c r="K27" i="20" s="1"/>
  <c r="F26" i="20"/>
  <c r="G26" i="20" s="1"/>
  <c r="L26" i="20" s="1"/>
  <c r="I34" i="20"/>
  <c r="F33" i="20"/>
  <c r="K33" i="20" s="1"/>
  <c r="D32" i="20"/>
  <c r="I32" i="20" s="1"/>
  <c r="F31" i="20"/>
  <c r="K31" i="20" s="1"/>
  <c r="I25" i="20"/>
  <c r="K25" i="20" s="1"/>
  <c r="I24" i="20"/>
  <c r="J24" i="20" s="1"/>
  <c r="L24" i="20" s="1"/>
  <c r="I23" i="20"/>
  <c r="J23" i="20" s="1"/>
  <c r="L23" i="20" s="1"/>
  <c r="I22" i="20"/>
  <c r="J22" i="20" s="1"/>
  <c r="L22" i="20" s="1"/>
  <c r="F21" i="20"/>
  <c r="F10" i="20"/>
  <c r="K10" i="20" s="1"/>
  <c r="I41" i="20"/>
  <c r="F36" i="20"/>
  <c r="K36" i="20" s="1"/>
  <c r="F19" i="20"/>
  <c r="K19" i="20" s="1"/>
  <c r="D16" i="20"/>
  <c r="I16" i="20" s="1"/>
  <c r="F15" i="20"/>
  <c r="G15" i="20" s="1"/>
  <c r="L15" i="20" s="1"/>
  <c r="D14" i="20"/>
  <c r="I14" i="20" s="1"/>
  <c r="F13" i="20"/>
  <c r="G13" i="20" s="1"/>
  <c r="L13" i="20" s="1"/>
  <c r="D12" i="20"/>
  <c r="I12" i="20" s="1"/>
  <c r="F11" i="20"/>
  <c r="G11" i="20" s="1"/>
  <c r="L11" i="20" s="1"/>
  <c r="F9" i="20"/>
  <c r="G9" i="20" s="1"/>
  <c r="L9" i="20" s="1"/>
  <c r="F8" i="20"/>
  <c r="K8" i="20" s="1"/>
  <c r="K29" i="20" l="1"/>
  <c r="K26" i="20"/>
  <c r="J28" i="20"/>
  <c r="L28" i="20" s="1"/>
  <c r="J27" i="20"/>
  <c r="L27" i="20" s="1"/>
  <c r="J30" i="20"/>
  <c r="L30" i="20" s="1"/>
  <c r="G31" i="20"/>
  <c r="L31" i="20" s="1"/>
  <c r="K23" i="20"/>
  <c r="K24" i="20"/>
  <c r="K34" i="20"/>
  <c r="J34" i="20"/>
  <c r="L34" i="20" s="1"/>
  <c r="K21" i="20"/>
  <c r="G21" i="20"/>
  <c r="L21" i="20" s="1"/>
  <c r="J32" i="20"/>
  <c r="L32" i="20" s="1"/>
  <c r="K32" i="20"/>
  <c r="K22" i="20"/>
  <c r="J25" i="20"/>
  <c r="L25" i="20" s="1"/>
  <c r="G33" i="20"/>
  <c r="L33" i="20" s="1"/>
  <c r="G10" i="20"/>
  <c r="L10" i="20" s="1"/>
  <c r="K15" i="20"/>
  <c r="K9" i="20"/>
  <c r="K11" i="20"/>
  <c r="K16" i="20"/>
  <c r="J16" i="20"/>
  <c r="L16" i="20" s="1"/>
  <c r="K14" i="20"/>
  <c r="J14" i="20"/>
  <c r="L14" i="20" s="1"/>
  <c r="K12" i="20"/>
  <c r="J12" i="20"/>
  <c r="L12" i="20" s="1"/>
  <c r="J41" i="20"/>
  <c r="L41" i="20" s="1"/>
  <c r="K41" i="20"/>
  <c r="A9" i="20"/>
  <c r="A10" i="20" s="1"/>
  <c r="A11" i="20" s="1"/>
  <c r="A13" i="20" s="1"/>
  <c r="A15" i="20" s="1"/>
  <c r="A17" i="20" s="1"/>
  <c r="A19" i="20" s="1"/>
  <c r="G36" i="20"/>
  <c r="L36" i="20" s="1"/>
  <c r="K13" i="20"/>
  <c r="G19" i="20"/>
  <c r="L19" i="20" s="1"/>
  <c r="F46" i="20"/>
  <c r="C5" i="1" s="1"/>
  <c r="G8" i="20"/>
  <c r="L8" i="20" s="1"/>
  <c r="I46" i="20" l="1"/>
  <c r="J46" i="20" s="1"/>
  <c r="A21" i="20"/>
  <c r="G46" i="20"/>
  <c r="F5" i="1" s="1"/>
  <c r="K46" i="20"/>
  <c r="L46" i="20" s="1"/>
  <c r="I5" i="1" s="1"/>
  <c r="I7" i="1" l="1"/>
  <c r="E5" i="1"/>
  <c r="A26" i="20"/>
  <c r="A31" i="20" s="1"/>
  <c r="A33" i="20" s="1"/>
  <c r="A36" i="20" s="1"/>
  <c r="A38" i="20" s="1"/>
  <c r="A40" i="20" s="1"/>
  <c r="A42" i="20" s="1"/>
  <c r="A43" i="20" s="1"/>
  <c r="A44" i="20" s="1"/>
  <c r="H5" i="1"/>
  <c r="J5" i="1" s="1"/>
  <c r="A4" i="1" l="1"/>
  <c r="A5" i="1" s="1"/>
  <c r="A6" i="1" s="1"/>
  <c r="E4" i="1" l="1"/>
  <c r="H4" i="1"/>
  <c r="H6" i="1" l="1"/>
  <c r="E6" i="1"/>
  <c r="D7" i="1" l="1"/>
  <c r="G7" i="1" l="1"/>
  <c r="H3" i="1"/>
  <c r="E3" i="1"/>
  <c r="C7" i="1"/>
  <c r="H7" i="1" l="1"/>
  <c r="F7" i="1"/>
  <c r="E7" i="1"/>
</calcChain>
</file>

<file path=xl/sharedStrings.xml><?xml version="1.0" encoding="utf-8"?>
<sst xmlns="http://schemas.openxmlformats.org/spreadsheetml/2006/main" count="646" uniqueCount="233">
  <si>
    <t>№ п/п</t>
  </si>
  <si>
    <t>Наименование работ (затрат)</t>
  </si>
  <si>
    <t>Без НДС</t>
  </si>
  <si>
    <t>с НДС</t>
  </si>
  <si>
    <t>Стоимость 
СМР</t>
  </si>
  <si>
    <t>Стоимость 
МТР</t>
  </si>
  <si>
    <t>Стоимость 
ИТОГО</t>
  </si>
  <si>
    <t>ВСЕГО</t>
  </si>
  <si>
    <t>Наименование материалов</t>
  </si>
  <si>
    <t>Ед.изм</t>
  </si>
  <si>
    <t>Кол-во</t>
  </si>
  <si>
    <t>ООО "ЭлектроЭнергетика"</t>
  </si>
  <si>
    <t>Стоимость работ</t>
  </si>
  <si>
    <t>Стоимость материалов</t>
  </si>
  <si>
    <t>Всего</t>
  </si>
  <si>
    <t>Цена за единицу без НДС</t>
  </si>
  <si>
    <t>ИТОГО без НДС</t>
  </si>
  <si>
    <t>ИТОГО с НДС</t>
  </si>
  <si>
    <t>без НДС</t>
  </si>
  <si>
    <t>Разборка дорожных покрытий</t>
  </si>
  <si>
    <t xml:space="preserve">Резка асфальтового покрытия фрезой </t>
  </si>
  <si>
    <t>м</t>
  </si>
  <si>
    <t xml:space="preserve">Разборка покрытий асфальтобетонных мех. способом </t>
  </si>
  <si>
    <t>м3</t>
  </si>
  <si>
    <t>стоимость из ГП</t>
  </si>
  <si>
    <t xml:space="preserve">Разборка оснований щебеночных мех. способом </t>
  </si>
  <si>
    <t>Погрузка строительного мусора в автосамосвалы</t>
  </si>
  <si>
    <t>стоимость из 217 пути</t>
  </si>
  <si>
    <t>м2</t>
  </si>
  <si>
    <t>6.1</t>
  </si>
  <si>
    <t>т</t>
  </si>
  <si>
    <t>7.1</t>
  </si>
  <si>
    <t>8.1</t>
  </si>
  <si>
    <t>Земляные работы</t>
  </si>
  <si>
    <t>Доработка грунта в траншее вручную</t>
  </si>
  <si>
    <t>Устройство песчаного основания h=0,1м под трубы вручную</t>
  </si>
  <si>
    <t>11.1</t>
  </si>
  <si>
    <t>Песок природный  средний</t>
  </si>
  <si>
    <t>12.1</t>
  </si>
  <si>
    <t>Уплотнение грунта пневматическими трамбовками</t>
  </si>
  <si>
    <t>Прокладка трубопровода</t>
  </si>
  <si>
    <t>17.1</t>
  </si>
  <si>
    <t>шт.</t>
  </si>
  <si>
    <t>Цементно-песчаный раствор М100</t>
  </si>
  <si>
    <t>20.1</t>
  </si>
  <si>
    <t>21.1</t>
  </si>
  <si>
    <t>22.1</t>
  </si>
  <si>
    <t>23.1</t>
  </si>
  <si>
    <t>24.1</t>
  </si>
  <si>
    <t>25.1</t>
  </si>
  <si>
    <t>28.1</t>
  </si>
  <si>
    <t>29.1</t>
  </si>
  <si>
    <t>30.1</t>
  </si>
  <si>
    <t>32.1</t>
  </si>
  <si>
    <t>33.1</t>
  </si>
  <si>
    <t>кг</t>
  </si>
  <si>
    <t xml:space="preserve">Итого </t>
  </si>
  <si>
    <t xml:space="preserve">Обратная засыпка грунта бульдозером </t>
  </si>
  <si>
    <t xml:space="preserve">Разработка грунта в котловане под колодцы механизированным способом </t>
  </si>
  <si>
    <t>Щебень</t>
  </si>
  <si>
    <t>13.1</t>
  </si>
  <si>
    <t>Опорно-направляющее кольцо ОНК-315 для трубы Дн=315 мм</t>
  </si>
  <si>
    <t>Устройство круглых сборных железобетонных канализационных колодцев  в мокрых грунтах</t>
  </si>
  <si>
    <t xml:space="preserve">Плита днища колодца ПН10-1 </t>
  </si>
  <si>
    <t xml:space="preserve">Кольцо колодезное стеновое КС10-9 </t>
  </si>
  <si>
    <t xml:space="preserve">Плита перекрытия колодца ПП10-2 </t>
  </si>
  <si>
    <t>л</t>
  </si>
  <si>
    <t>Прочие работы</t>
  </si>
  <si>
    <t>Погрузка  грунта в автосамосвалы</t>
  </si>
  <si>
    <t>Перемещение до 1км недостающего грунта для обратной засыпки</t>
  </si>
  <si>
    <t>стоимость из ТС1</t>
  </si>
  <si>
    <t>стоимость путь 217 НВК, п.26</t>
  </si>
  <si>
    <t>Обмазка праймером Технониколь колодца в один слой</t>
  </si>
  <si>
    <t>Битумная грунтовка ТЕХНОНИКОЛЬ № 01  (20л=16кг)</t>
  </si>
  <si>
    <t>Обмазка битумной мастикой колодца в два слоя</t>
  </si>
  <si>
    <t>Битумная мастика Технониколь №24</t>
  </si>
  <si>
    <t>Лестница-стремянка С1-07</t>
  </si>
  <si>
    <t xml:space="preserve">Устройство щебеночного основания под колодец </t>
  </si>
  <si>
    <t>Люк чугунный тяжелого типа Т (К)</t>
  </si>
  <si>
    <t>Заполнение межтрубного пространства цементно-песчаным раствором марки М100</t>
  </si>
  <si>
    <t>Труба КОРСИС PRODN/OD 315P SN 16</t>
  </si>
  <si>
    <t>Прокладка трубы двухслойной гофрированной полиэтиленовой «Корсис» PRO DN/OD 315P SN16 в траншее</t>
  </si>
  <si>
    <t>Протаскивание трубы двухслойной гофрированной полиэтиленовой «Корсис» PRO DN/OD 315P SN16 с установкой колец опорно-направляющего ОНК-315/530</t>
  </si>
  <si>
    <t xml:space="preserve">Разработка влажного грунта механизированным способом </t>
  </si>
  <si>
    <t xml:space="preserve">Земляные работы для устройства траншеи </t>
  </si>
  <si>
    <t xml:space="preserve">Земляные работы для устройства котлована колодцев </t>
  </si>
  <si>
    <t xml:space="preserve">Обсыпка из  песка </t>
  </si>
  <si>
    <t xml:space="preserve">Прокладка труб КОРСИС PRODN/OD 160P SN 16 </t>
  </si>
  <si>
    <t>Демонтаж ж/б изделий колодцев:</t>
  </si>
  <si>
    <t xml:space="preserve">Труба КОРСИС PRODN/OD 160P SN 16 </t>
  </si>
  <si>
    <t>Установка муфт защитных полиэтиленовых D=194 мм L=150,0 мм для прохода труб сквозь бетонную стенку колодца (для труб ø160 мм)</t>
  </si>
  <si>
    <t>Муфта защитная полиэтиленовая D=194 мм L=150,0 мм (для труб ø160 мм)</t>
  </si>
  <si>
    <t>цена по счету</t>
  </si>
  <si>
    <t>Муфта защитная полиэтиленовая D=365 мм L=150,0 мм  (для труб ø315 мм)</t>
  </si>
  <si>
    <t>Установка муфты защитной полиэтиленовой L=150,0 мм D=365 мм для прохода труб сквозь бетонную стену колодца (для труб D=315 мм)</t>
  </si>
  <si>
    <t>Бетон В10</t>
  </si>
  <si>
    <t>сметная стоимость</t>
  </si>
  <si>
    <t>Обратная засыпка песком вручную</t>
  </si>
  <si>
    <t>Плита ПКЛ 28-12-8</t>
  </si>
  <si>
    <t>Опорная плита ОП-1К</t>
  </si>
  <si>
    <t>Кольцо стеновое КС10-9</t>
  </si>
  <si>
    <t>Плиты перекрытия колодца ПП20-1</t>
  </si>
  <si>
    <t>Кольцо стеновое КС20-9</t>
  </si>
  <si>
    <t>Плита днища ПН20-1</t>
  </si>
  <si>
    <t>26.1</t>
  </si>
  <si>
    <t>Устройство колодца К17</t>
  </si>
  <si>
    <t>25.3</t>
  </si>
  <si>
    <t>25.2</t>
  </si>
  <si>
    <t>Устройство колодца К15В</t>
  </si>
  <si>
    <t xml:space="preserve">Прокладка труб КОРСИС PRODN/OD 315P SN 16 </t>
  </si>
  <si>
    <t>Опорно-направляющее кольцо ОНК-160 для трубы Дн=160 мм</t>
  </si>
  <si>
    <t>Протаскивание трубы двухслойной гофрированной двухслойной раструбной НПВХ канализационной Дн 160мм с установкой колец опорно-направляющего ОНК-160/430</t>
  </si>
  <si>
    <t>Труба стальная с защитным покрытием ВУС 430х7мм (футляр)</t>
  </si>
  <si>
    <t>Прокладка труб стальных с защитным покрытием ВУС 430х7мм (футляр)</t>
  </si>
  <si>
    <t>17.2</t>
  </si>
  <si>
    <t>Протаскивание трубы двухслойной гофрированной двухслойной раструбной НПВХ канализационной Дн 315мм с установкой колец опорно-направляющего ОНК-315/530</t>
  </si>
  <si>
    <t>Труба стальная с полиэтиленовым защитным покрытием ВУС 530х8мм</t>
  </si>
  <si>
    <t xml:space="preserve">Прокладка труб стальных с полиэтиленовым защитным покрытием ВУС 530х 8мм (футляр) </t>
  </si>
  <si>
    <t>Устройство песчаного основания</t>
  </si>
  <si>
    <t xml:space="preserve">Демонтаж дорожного бордюра </t>
  </si>
  <si>
    <t>131-23-НВК5. Устройство ливневой канализации К15Б-К15В(+К15А)-К17</t>
  </si>
  <si>
    <t>131-23-НВК5. Переустройство канализации. Колодец К16А (дождеприемник)</t>
  </si>
  <si>
    <t xml:space="preserve">Пропиливание проемов (6,49м х 0,6м 9,52м х 0,6м  1,99м х 0,6м) в существующей бетонной трубе ф600*60мм для последующей санации </t>
  </si>
  <si>
    <t>18.1</t>
  </si>
  <si>
    <t>Пробивка отверстий 540*540мм в стенках колодца</t>
  </si>
  <si>
    <t xml:space="preserve">Прокладка труб стальных с полиэтиленовым защитным покрытием ВУС 530х 7мм (футляр) </t>
  </si>
  <si>
    <t>Устройство колодца К16 (дождеприемник)</t>
  </si>
  <si>
    <t>21.2</t>
  </si>
  <si>
    <t>27.1</t>
  </si>
  <si>
    <t>Реконструкция горловин колодцев К15сущ. К16сущ.</t>
  </si>
  <si>
    <t>К15сущ. (демонтаж)</t>
  </si>
  <si>
    <t>стоимость из путь 217, АС1, п. 9 с К=0,8</t>
  </si>
  <si>
    <t>Разборка кирпичной кладки</t>
  </si>
  <si>
    <t>Демонатж люка чугунного</t>
  </si>
  <si>
    <t>К15сущ. (монтаж)</t>
  </si>
  <si>
    <t>Установка люка чугунного (ранее демонтированный)</t>
  </si>
  <si>
    <t>К16сущ. (демонтаж)</t>
  </si>
  <si>
    <t>Кольцо опорное КО7</t>
  </si>
  <si>
    <t>Кольцо доборное строительное КС 7.6</t>
  </si>
  <si>
    <t>К15Б-К15В(+К15А)-К17</t>
  </si>
  <si>
    <t>К16А (дождеприемник)</t>
  </si>
  <si>
    <t>Земляные работы для устройства траншеи</t>
  </si>
  <si>
    <t>Демонтажные работы (колодец К17сущ.)</t>
  </si>
  <si>
    <t xml:space="preserve">    -Демонтаж плиты перекрытия колодца ПП20-1</t>
  </si>
  <si>
    <t xml:space="preserve">    -Демонтаж кольца колодезного стенового КС7.6</t>
  </si>
  <si>
    <t xml:space="preserve">    -Демонтаж люка чугунного "К"</t>
  </si>
  <si>
    <t>17.3</t>
  </si>
  <si>
    <t xml:space="preserve">Плита перекрытия колодца ПП10-1 </t>
  </si>
  <si>
    <t>Доборное кольцо КС7.6</t>
  </si>
  <si>
    <t>31.1</t>
  </si>
  <si>
    <t>34.1</t>
  </si>
  <si>
    <t>131-23-НВК5. Устройство ливневой канализации (кол.26-27)</t>
  </si>
  <si>
    <t>кол.26-27</t>
  </si>
  <si>
    <t>3.1</t>
  </si>
  <si>
    <t>4.1</t>
  </si>
  <si>
    <t xml:space="preserve">Труба КОРСИС PRODN/OD 630/535P SN 16 </t>
  </si>
  <si>
    <t xml:space="preserve">Прокладка труб КОРСИС PRODN/OD 630/535P SN 16 </t>
  </si>
  <si>
    <t>Прокладка труб стальных электросварных 820х14мм ГОСТ10704-91 (футляр)</t>
  </si>
  <si>
    <t>Труба стальная электросварная 820х14мм (футляр)</t>
  </si>
  <si>
    <t>Опорно-направляющее кольцо ОНК-630 для трубы Дн=630 мм</t>
  </si>
  <si>
    <t>Протаскивание в футляр трубы КОРСИС PRODN/OD 630/535P SN 16  с установкой колец опорно-направляющего ОНК-630/820</t>
  </si>
  <si>
    <t>Заделка концов футляра</t>
  </si>
  <si>
    <t>8.2</t>
  </si>
  <si>
    <t>19.1</t>
  </si>
  <si>
    <t xml:space="preserve">Пробивка отверстий 0,32м*0,32м в стенках колодца </t>
  </si>
  <si>
    <t xml:space="preserve">Пробивка отверстий 0,18м*0,18м в стенках колодца </t>
  </si>
  <si>
    <t>Кольцо опорное КО-10</t>
  </si>
  <si>
    <t>131-23-НВК5.1 Переустройство ливневой канализации. Кл1, Кл2, Кл3</t>
  </si>
  <si>
    <t>Кл1, Кл2, Кл3</t>
  </si>
  <si>
    <t>Разработка грунта в траншее вручную</t>
  </si>
  <si>
    <t>5.1</t>
  </si>
  <si>
    <t>Устройство круглых сборных железобетонных дождевых колодцев  в мокрых грунтах</t>
  </si>
  <si>
    <t>Дождеприемник круглый ДБ2(В125)-1-60(ДК)</t>
  </si>
  <si>
    <t>9.1</t>
  </si>
  <si>
    <t>9.2</t>
  </si>
  <si>
    <t>9.3</t>
  </si>
  <si>
    <t>9.4</t>
  </si>
  <si>
    <t>10.1</t>
  </si>
  <si>
    <t>Устройство колодцев</t>
  </si>
  <si>
    <t>Монтаж труб для присоединения лотков в колодцы</t>
  </si>
  <si>
    <t>Прокладка труб НПВХ Ду200 L=0,61м с раструб.</t>
  </si>
  <si>
    <t>Труба НПВХ Ду200 L=0,61м с раструб.</t>
  </si>
  <si>
    <t>Монтаж отводов НПВХ Ду200*45гр</t>
  </si>
  <si>
    <t>Отвод НПВХ Ду200*45гр</t>
  </si>
  <si>
    <t>Прокладка труб Корсис DN/OD 200 SN8 PR2</t>
  </si>
  <si>
    <t>Труба Корсис DN/OD 200 SN8 PR2</t>
  </si>
  <si>
    <t>14.1</t>
  </si>
  <si>
    <t>Пробивка отверстий Ду220 в стенках колодца толщиной t=80мм</t>
  </si>
  <si>
    <t>Пробивка отверстий Ду220 в стенках лотков толщиной t=60мм</t>
  </si>
  <si>
    <t>Заделка мест прохода труб через стенки  цементно-песчаным раствором марки М100</t>
  </si>
  <si>
    <t>Уплотнение  пневматическими трамбовками</t>
  </si>
  <si>
    <t>10.2</t>
  </si>
  <si>
    <t>10.3</t>
  </si>
  <si>
    <t>10.4</t>
  </si>
  <si>
    <t>15.1</t>
  </si>
  <si>
    <t>Муфта защитная полиэтиленовая   (для труб ø315 мм)</t>
  </si>
  <si>
    <t>Установка муфты защитной полиэтиленовой  для прохода труб сквозь бетонную стену колодца (для труб D=315 мм)</t>
  </si>
  <si>
    <t>19.2</t>
  </si>
  <si>
    <t>29.2</t>
  </si>
  <si>
    <t>29.3</t>
  </si>
  <si>
    <t>29.4</t>
  </si>
  <si>
    <t>29.5</t>
  </si>
  <si>
    <t>29.6</t>
  </si>
  <si>
    <t>29.7</t>
  </si>
  <si>
    <t>32.2</t>
  </si>
  <si>
    <t>32.3</t>
  </si>
  <si>
    <t>32.4</t>
  </si>
  <si>
    <t>32.5</t>
  </si>
  <si>
    <t>32.6</t>
  </si>
  <si>
    <t>32.7</t>
  </si>
  <si>
    <t>32.8</t>
  </si>
  <si>
    <t>КП с дисконтом</t>
  </si>
  <si>
    <t>новые работы</t>
  </si>
  <si>
    <t>стоимость ТС1</t>
  </si>
  <si>
    <t xml:space="preserve">стоимость из ВДЦ 8-го цеха (НВК) </t>
  </si>
  <si>
    <t>по КС-6 засыпка механизированная, в ИД вручную</t>
  </si>
  <si>
    <t>Мастика "Ярославна БПХ-2"</t>
  </si>
  <si>
    <t>ФЕР</t>
  </si>
  <si>
    <t>Нанесение весьма усиленной антикоррозионной битумно-резиновой или битумно-полимерной изоляции на стальные трубопроводы диаметром: 800 мм</t>
  </si>
  <si>
    <t>работы из КС-6</t>
  </si>
  <si>
    <t>КИК</t>
  </si>
  <si>
    <t>Сметная стоимость со всеми накрутками 31 800р / 150 000</t>
  </si>
  <si>
    <t xml:space="preserve">Устройство слоя из щебня крупного  h=0,15 </t>
  </si>
  <si>
    <t>там был песок, работы не выполнялись</t>
  </si>
  <si>
    <t xml:space="preserve">Щебень крупный М600 (20-70мм) </t>
  </si>
  <si>
    <t>песок как материал не закупался, там ракопали чистый песок</t>
  </si>
  <si>
    <t xml:space="preserve">Обратная засыпка бульдозером </t>
  </si>
  <si>
    <t>118,75 было ранее, принимаетя как 13 110,10р с НДС</t>
  </si>
  <si>
    <t>Цена по КП</t>
  </si>
  <si>
    <t>в отвал, без погрузки</t>
  </si>
  <si>
    <t>принимается по идц</t>
  </si>
  <si>
    <t>разница с первоначальной идц к вычету</t>
  </si>
  <si>
    <t>погрузка объема замещаемого щебнем, остальное в отвал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</si>
</sst>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43" formatCode="_-* #,##0.00_-;\-* #,##0.00_-;_-* &quot;-&quot;??_-;_-@_-"/>
    <numFmt numFmtId="164" formatCode="_-* #,##0.00\ _₽_-;\-* #,##0.00\ _₽_-;_-* &quot;-&quot;??\ _₽_-;_-@_-"/>
    <numFmt numFmtId="165" formatCode="_-* #,##0_-;\-* #,##0_-;_-* &quot;-&quot;??_-;_-@_-"/>
    <numFmt numFmtId="166" formatCode="_-* #,##0\ _₽_-;\-* #,##0\ _₽_-;_-* &quot;-&quot;??\ _₽_-;_-@_-"/>
    <numFmt numFmtId="167" formatCode="0.0"/>
    <numFmt numFmtId="168" formatCode="0.000"/>
    <numFmt numFmtId="169" formatCode="0.0000"/>
    <numFmt numFmtId="170" formatCode="#,##0.00_ ;\-#,##0.00\ "/>
  </numFmts>
  <fonts count="27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b/>
      <sz val="11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name val="Times New Roman"/>
      <family val="1"/>
      <charset val="204"/>
    </font>
    <font>
      <sz val="11"/>
      <name val="Calibri"/>
      <family val="2"/>
      <charset val="204"/>
      <scheme val="minor"/>
    </font>
    <font>
      <sz val="10"/>
      <name val="Arial Cyr"/>
      <charset val="204"/>
    </font>
    <font>
      <sz val="12"/>
      <name val="Times New Roman"/>
      <family val="1"/>
      <charset val="204"/>
    </font>
    <font>
      <sz val="11"/>
      <color rgb="FFC00000"/>
      <name val="Times New Roman"/>
      <family val="1"/>
      <charset val="204"/>
    </font>
    <font>
      <b/>
      <i/>
      <sz val="1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  <font>
      <sz val="12"/>
      <name val="Calibri"/>
      <family val="2"/>
      <charset val="204"/>
      <scheme val="minor"/>
    </font>
    <font>
      <sz val="11"/>
      <color rgb="FFFF0000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b/>
      <sz val="14"/>
      <name val="Times New Roman"/>
      <family val="1"/>
      <charset val="204"/>
    </font>
    <font>
      <b/>
      <sz val="12"/>
      <name val="Times New Roman"/>
      <family val="1"/>
      <charset val="204"/>
    </font>
    <font>
      <b/>
      <sz val="11"/>
      <color rgb="FFFF0000"/>
      <name val="Times New Roman"/>
      <family val="1"/>
      <charset val="204"/>
    </font>
    <font>
      <b/>
      <sz val="11"/>
      <color rgb="FFFF0000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b/>
      <sz val="14"/>
      <color rgb="FFFF0000"/>
      <name val="Calibri"/>
      <family val="2"/>
      <charset val="204"/>
      <scheme val="minor"/>
    </font>
    <font>
      <b/>
      <sz val="12"/>
      <name val="Calibri"/>
      <family val="2"/>
      <charset val="204"/>
      <scheme val="minor"/>
    </font>
    <font>
      <sz val="12"/>
      <color rgb="FFFF0000"/>
      <name val="Calibri"/>
      <family val="2"/>
      <charset val="204"/>
      <scheme val="minor"/>
    </font>
    <font>
      <b/>
      <sz val="11"/>
      <color rgb="FF00B0F0"/>
      <name val="Calibri"/>
      <family val="2"/>
      <charset val="204"/>
      <scheme val="minor"/>
    </font>
  </fonts>
  <fills count="13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7030A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8">
    <xf numFmtId="0" fontId="0" fillId="0" borderId="0"/>
    <xf numFmtId="43" fontId="1" fillId="0" borderId="0" applyFont="0" applyFill="0" applyBorder="0" applyAlignment="0" applyProtection="0"/>
    <xf numFmtId="0" fontId="8" fillId="0" borderId="0">
      <alignment vertical="top"/>
    </xf>
    <xf numFmtId="0" fontId="8" fillId="0" borderId="0"/>
    <xf numFmtId="0" fontId="1" fillId="0" borderId="0"/>
    <xf numFmtId="43" fontId="1" fillId="0" borderId="0" applyFont="0" applyFill="0" applyBorder="0" applyAlignment="0" applyProtection="0"/>
    <xf numFmtId="0" fontId="8" fillId="0" borderId="0"/>
    <xf numFmtId="0" fontId="1" fillId="0" borderId="0"/>
  </cellStyleXfs>
  <cellXfs count="327">
    <xf numFmtId="0" fontId="0" fillId="0" borderId="0" xfId="0"/>
    <xf numFmtId="0" fontId="3" fillId="2" borderId="2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3" borderId="2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vertical="center"/>
    </xf>
    <xf numFmtId="43" fontId="4" fillId="2" borderId="1" xfId="1" applyFont="1" applyFill="1" applyBorder="1" applyAlignment="1">
      <alignment vertical="center"/>
    </xf>
    <xf numFmtId="43" fontId="4" fillId="2" borderId="1" xfId="1" applyFont="1" applyFill="1" applyBorder="1" applyAlignment="1">
      <alignment horizontal="right" vertical="center"/>
    </xf>
    <xf numFmtId="43" fontId="3" fillId="2" borderId="1" xfId="1" applyFont="1" applyFill="1" applyBorder="1" applyAlignment="1">
      <alignment horizontal="center" vertical="center"/>
    </xf>
    <xf numFmtId="43" fontId="4" fillId="3" borderId="1" xfId="1" applyFont="1" applyFill="1" applyBorder="1" applyAlignment="1">
      <alignment vertical="center"/>
    </xf>
    <xf numFmtId="43" fontId="4" fillId="3" borderId="1" xfId="1" applyFont="1" applyFill="1" applyBorder="1" applyAlignment="1">
      <alignment horizontal="right" vertical="center"/>
    </xf>
    <xf numFmtId="43" fontId="3" fillId="3" borderId="1" xfId="1" applyFont="1" applyFill="1" applyBorder="1" applyAlignment="1">
      <alignment horizontal="center" vertical="center"/>
    </xf>
    <xf numFmtId="164" fontId="0" fillId="0" borderId="0" xfId="0" applyNumberFormat="1"/>
    <xf numFmtId="0" fontId="4" fillId="0" borderId="1" xfId="0" applyFont="1" applyBorder="1"/>
    <xf numFmtId="0" fontId="3" fillId="0" borderId="1" xfId="0" applyFont="1" applyBorder="1"/>
    <xf numFmtId="43" fontId="3" fillId="2" borderId="1" xfId="1" applyFont="1" applyFill="1" applyBorder="1"/>
    <xf numFmtId="43" fontId="3" fillId="3" borderId="1" xfId="1" applyFont="1" applyFill="1" applyBorder="1"/>
    <xf numFmtId="0" fontId="4" fillId="0" borderId="0" xfId="0" applyFont="1"/>
    <xf numFmtId="0" fontId="7" fillId="0" borderId="0" xfId="0" applyFont="1"/>
    <xf numFmtId="165" fontId="3" fillId="0" borderId="1" xfId="1" applyNumberFormat="1" applyFont="1" applyBorder="1" applyAlignment="1">
      <alignment vertical="center"/>
    </xf>
    <xf numFmtId="1" fontId="6" fillId="0" borderId="1" xfId="2" applyNumberFormat="1" applyFont="1" applyBorder="1" applyAlignment="1">
      <alignment horizontal="center" vertical="center"/>
    </xf>
    <xf numFmtId="0" fontId="6" fillId="0" borderId="1" xfId="2" applyFont="1" applyBorder="1" applyAlignment="1">
      <alignment horizontal="center" vertical="center"/>
    </xf>
    <xf numFmtId="0" fontId="6" fillId="4" borderId="10" xfId="0" applyFont="1" applyFill="1" applyBorder="1" applyAlignment="1">
      <alignment horizontal="center" vertical="center" wrapText="1"/>
    </xf>
    <xf numFmtId="4" fontId="6" fillId="4" borderId="1" xfId="0" applyNumberFormat="1" applyFont="1" applyFill="1" applyBorder="1" applyAlignment="1">
      <alignment horizontal="left" vertical="center" wrapText="1"/>
    </xf>
    <xf numFmtId="166" fontId="6" fillId="4" borderId="1" xfId="0" applyNumberFormat="1" applyFont="1" applyFill="1" applyBorder="1" applyAlignment="1">
      <alignment horizontal="left" vertical="center" wrapText="1"/>
    </xf>
    <xf numFmtId="165" fontId="6" fillId="4" borderId="1" xfId="1" applyNumberFormat="1" applyFont="1" applyFill="1" applyBorder="1" applyAlignment="1">
      <alignment horizontal="left" vertical="center" wrapText="1"/>
    </xf>
    <xf numFmtId="0" fontId="4" fillId="5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vertical="center"/>
    </xf>
    <xf numFmtId="43" fontId="4" fillId="5" borderId="1" xfId="1" applyFont="1" applyFill="1" applyBorder="1" applyAlignment="1">
      <alignment horizontal="center" vertical="center" wrapText="1"/>
    </xf>
    <xf numFmtId="43" fontId="4" fillId="0" borderId="1" xfId="1" applyFont="1" applyBorder="1" applyAlignment="1">
      <alignment vertical="center"/>
    </xf>
    <xf numFmtId="43" fontId="9" fillId="5" borderId="1" xfId="1" applyFont="1" applyFill="1" applyBorder="1" applyAlignment="1">
      <alignment horizontal="center" vertical="center" wrapText="1"/>
    </xf>
    <xf numFmtId="43" fontId="4" fillId="5" borderId="1" xfId="1" applyFont="1" applyFill="1" applyBorder="1" applyAlignment="1">
      <alignment vertical="center"/>
    </xf>
    <xf numFmtId="0" fontId="5" fillId="5" borderId="1" xfId="0" applyFont="1" applyFill="1" applyBorder="1" applyAlignment="1">
      <alignment horizontal="center" vertical="center" wrapText="1"/>
    </xf>
    <xf numFmtId="2" fontId="5" fillId="5" borderId="1" xfId="0" applyNumberFormat="1" applyFont="1" applyFill="1" applyBorder="1" applyAlignment="1">
      <alignment vertical="center" wrapText="1"/>
    </xf>
    <xf numFmtId="43" fontId="5" fillId="5" borderId="1" xfId="1" applyFont="1" applyFill="1" applyBorder="1" applyAlignment="1">
      <alignment vertical="center"/>
    </xf>
    <xf numFmtId="0" fontId="6" fillId="5" borderId="12" xfId="0" applyFont="1" applyFill="1" applyBorder="1" applyAlignment="1">
      <alignment horizontal="left" vertical="center" wrapText="1"/>
    </xf>
    <xf numFmtId="43" fontId="9" fillId="0" borderId="1" xfId="1" applyFont="1" applyFill="1" applyBorder="1" applyAlignment="1">
      <alignment horizontal="center" vertical="center" wrapText="1"/>
    </xf>
    <xf numFmtId="49" fontId="5" fillId="5" borderId="1" xfId="0" applyNumberFormat="1" applyFont="1" applyFill="1" applyBorder="1" applyAlignment="1">
      <alignment horizontal="center" vertical="center" wrapText="1"/>
    </xf>
    <xf numFmtId="0" fontId="5" fillId="6" borderId="1" xfId="3" applyFont="1" applyFill="1" applyBorder="1" applyAlignment="1">
      <alignment horizontal="left" vertical="center" wrapText="1"/>
    </xf>
    <xf numFmtId="0" fontId="5" fillId="6" borderId="1" xfId="0" applyFont="1" applyFill="1" applyBorder="1" applyAlignment="1">
      <alignment horizontal="center" vertical="center" wrapText="1"/>
    </xf>
    <xf numFmtId="2" fontId="5" fillId="6" borderId="1" xfId="0" applyNumberFormat="1" applyFont="1" applyFill="1" applyBorder="1" applyAlignment="1">
      <alignment vertical="center" wrapText="1"/>
    </xf>
    <xf numFmtId="43" fontId="9" fillId="6" borderId="1" xfId="1" applyFont="1" applyFill="1" applyBorder="1" applyAlignment="1">
      <alignment horizontal="center" vertical="center" wrapText="1"/>
    </xf>
    <xf numFmtId="43" fontId="4" fillId="6" borderId="1" xfId="1" applyFont="1" applyFill="1" applyBorder="1" applyAlignment="1">
      <alignment vertical="center"/>
    </xf>
    <xf numFmtId="43" fontId="4" fillId="6" borderId="1" xfId="1" applyFont="1" applyFill="1" applyBorder="1" applyAlignment="1">
      <alignment horizontal="center" vertical="center" wrapText="1"/>
    </xf>
    <xf numFmtId="49" fontId="10" fillId="5" borderId="1" xfId="0" applyNumberFormat="1" applyFont="1" applyFill="1" applyBorder="1" applyAlignment="1">
      <alignment horizontal="center" vertical="center" wrapText="1"/>
    </xf>
    <xf numFmtId="1" fontId="5" fillId="5" borderId="1" xfId="0" applyNumberFormat="1" applyFont="1" applyFill="1" applyBorder="1" applyAlignment="1">
      <alignment vertical="center" wrapText="1"/>
    </xf>
    <xf numFmtId="3" fontId="4" fillId="5" borderId="1" xfId="0" applyNumberFormat="1" applyFont="1" applyFill="1" applyBorder="1" applyAlignment="1">
      <alignment horizontal="center" vertical="center"/>
    </xf>
    <xf numFmtId="3" fontId="5" fillId="5" borderId="1" xfId="0" applyNumberFormat="1" applyFont="1" applyFill="1" applyBorder="1" applyAlignment="1">
      <alignment horizontal="center" vertical="center"/>
    </xf>
    <xf numFmtId="166" fontId="4" fillId="5" borderId="1" xfId="0" applyNumberFormat="1" applyFont="1" applyFill="1" applyBorder="1" applyAlignment="1">
      <alignment vertical="center"/>
    </xf>
    <xf numFmtId="43" fontId="10" fillId="5" borderId="1" xfId="1" applyFont="1" applyFill="1" applyBorder="1" applyAlignment="1">
      <alignment horizontal="center"/>
    </xf>
    <xf numFmtId="43" fontId="10" fillId="5" borderId="1" xfId="1" applyFont="1" applyFill="1" applyBorder="1" applyAlignment="1">
      <alignment vertical="center"/>
    </xf>
    <xf numFmtId="43" fontId="10" fillId="5" borderId="1" xfId="1" applyFont="1" applyFill="1" applyBorder="1" applyAlignment="1">
      <alignment horizontal="center" vertical="center" wrapText="1"/>
    </xf>
    <xf numFmtId="43" fontId="5" fillId="5" borderId="1" xfId="1" applyFont="1" applyFill="1" applyBorder="1" applyAlignment="1">
      <alignment horizontal="center" vertical="center" wrapText="1"/>
    </xf>
    <xf numFmtId="0" fontId="7" fillId="5" borderId="0" xfId="0" applyFont="1" applyFill="1"/>
    <xf numFmtId="0" fontId="0" fillId="5" borderId="0" xfId="0" applyFill="1"/>
    <xf numFmtId="43" fontId="4" fillId="5" borderId="1" xfId="1" applyFont="1" applyFill="1" applyBorder="1" applyAlignment="1">
      <alignment horizontal="center"/>
    </xf>
    <xf numFmtId="43" fontId="5" fillId="6" borderId="1" xfId="1" applyFont="1" applyFill="1" applyBorder="1" applyAlignment="1">
      <alignment vertical="center"/>
    </xf>
    <xf numFmtId="0" fontId="2" fillId="0" borderId="0" xfId="0" applyFont="1" applyAlignment="1">
      <alignment vertical="center"/>
    </xf>
    <xf numFmtId="43" fontId="5" fillId="6" borderId="1" xfId="1" applyFont="1" applyFill="1" applyBorder="1" applyAlignment="1">
      <alignment horizontal="center" vertical="center" wrapText="1"/>
    </xf>
    <xf numFmtId="0" fontId="7" fillId="0" borderId="0" xfId="0" applyFont="1" applyAlignment="1">
      <alignment vertical="center"/>
    </xf>
    <xf numFmtId="1" fontId="5" fillId="6" borderId="1" xfId="0" applyNumberFormat="1" applyFont="1" applyFill="1" applyBorder="1" applyAlignment="1">
      <alignment vertical="center" wrapText="1"/>
    </xf>
    <xf numFmtId="0" fontId="5" fillId="6" borderId="12" xfId="3" applyFont="1" applyFill="1" applyBorder="1" applyAlignment="1">
      <alignment horizontal="left" vertical="center" wrapText="1"/>
    </xf>
    <xf numFmtId="43" fontId="12" fillId="0" borderId="1" xfId="1" applyFont="1" applyBorder="1"/>
    <xf numFmtId="165" fontId="0" fillId="0" borderId="0" xfId="1" applyNumberFormat="1" applyFont="1"/>
    <xf numFmtId="0" fontId="5" fillId="0" borderId="1" xfId="0" applyFont="1" applyBorder="1" applyAlignment="1">
      <alignment horizontal="center" vertical="center" wrapText="1"/>
    </xf>
    <xf numFmtId="2" fontId="5" fillId="0" borderId="1" xfId="0" applyNumberFormat="1" applyFont="1" applyBorder="1" applyAlignment="1">
      <alignment vertical="center" wrapText="1"/>
    </xf>
    <xf numFmtId="43" fontId="4" fillId="6" borderId="1" xfId="1" applyFont="1" applyFill="1" applyBorder="1" applyAlignment="1">
      <alignment horizontal="center"/>
    </xf>
    <xf numFmtId="43" fontId="4" fillId="6" borderId="1" xfId="1" applyFont="1" applyFill="1" applyBorder="1" applyAlignment="1">
      <alignment horizontal="center" vertical="center"/>
    </xf>
    <xf numFmtId="0" fontId="11" fillId="5" borderId="12" xfId="3" applyFont="1" applyFill="1" applyBorder="1" applyAlignment="1">
      <alignment horizontal="left" vertical="center" wrapText="1"/>
    </xf>
    <xf numFmtId="43" fontId="16" fillId="5" borderId="1" xfId="1" applyFont="1" applyFill="1" applyBorder="1" applyAlignment="1">
      <alignment horizontal="center" vertical="center" wrapText="1"/>
    </xf>
    <xf numFmtId="0" fontId="11" fillId="5" borderId="12" xfId="0" applyFont="1" applyFill="1" applyBorder="1" applyAlignment="1">
      <alignment horizontal="left" vertical="center" wrapText="1"/>
    </xf>
    <xf numFmtId="2" fontId="5" fillId="6" borderId="1" xfId="0" applyNumberFormat="1" applyFont="1" applyFill="1" applyBorder="1" applyAlignment="1">
      <alignment horizontal="right" vertical="center" wrapText="1"/>
    </xf>
    <xf numFmtId="0" fontId="6" fillId="0" borderId="1" xfId="3" applyFont="1" applyBorder="1" applyAlignment="1">
      <alignment horizontal="left" vertical="center" wrapText="1"/>
    </xf>
    <xf numFmtId="0" fontId="15" fillId="6" borderId="1" xfId="3" applyFont="1" applyFill="1" applyBorder="1" applyAlignment="1">
      <alignment horizontal="left" vertical="center" wrapText="1"/>
    </xf>
    <xf numFmtId="0" fontId="13" fillId="0" borderId="0" xfId="0" applyFont="1"/>
    <xf numFmtId="0" fontId="14" fillId="0" borderId="0" xfId="0" applyFont="1"/>
    <xf numFmtId="165" fontId="13" fillId="0" borderId="0" xfId="1" applyNumberFormat="1" applyFont="1"/>
    <xf numFmtId="0" fontId="5" fillId="6" borderId="1" xfId="0" applyFont="1" applyFill="1" applyBorder="1" applyAlignment="1">
      <alignment horizontal="center" wrapText="1"/>
    </xf>
    <xf numFmtId="0" fontId="2" fillId="0" borderId="0" xfId="0" applyFont="1"/>
    <xf numFmtId="4" fontId="6" fillId="0" borderId="1" xfId="0" applyNumberFormat="1" applyFont="1" applyBorder="1" applyAlignment="1">
      <alignment horizontal="center" vertical="center" wrapText="1"/>
    </xf>
    <xf numFmtId="43" fontId="5" fillId="6" borderId="1" xfId="1" applyFont="1" applyFill="1" applyBorder="1" applyAlignment="1">
      <alignment horizontal="center"/>
    </xf>
    <xf numFmtId="43" fontId="5" fillId="0" borderId="1" xfId="1" applyFont="1" applyFill="1" applyBorder="1" applyAlignment="1">
      <alignment horizontal="center" vertical="center" wrapText="1"/>
    </xf>
    <xf numFmtId="0" fontId="5" fillId="7" borderId="1" xfId="0" applyFont="1" applyFill="1" applyBorder="1" applyAlignment="1">
      <alignment horizontal="center" vertical="center" wrapText="1"/>
    </xf>
    <xf numFmtId="0" fontId="5" fillId="7" borderId="1" xfId="3" applyFont="1" applyFill="1" applyBorder="1" applyAlignment="1">
      <alignment horizontal="left" vertical="center" wrapText="1"/>
    </xf>
    <xf numFmtId="2" fontId="5" fillId="7" borderId="1" xfId="0" applyNumberFormat="1" applyFont="1" applyFill="1" applyBorder="1" applyAlignment="1">
      <alignment vertical="center" wrapText="1"/>
    </xf>
    <xf numFmtId="43" fontId="5" fillId="7" borderId="1" xfId="1" applyFont="1" applyFill="1" applyBorder="1" applyAlignment="1">
      <alignment vertical="center"/>
    </xf>
    <xf numFmtId="43" fontId="9" fillId="7" borderId="1" xfId="1" applyFont="1" applyFill="1" applyBorder="1" applyAlignment="1">
      <alignment horizontal="center" vertical="center" wrapText="1"/>
    </xf>
    <xf numFmtId="43" fontId="5" fillId="7" borderId="1" xfId="1" applyFont="1" applyFill="1" applyBorder="1" applyAlignment="1">
      <alignment horizontal="center" vertical="center" wrapText="1"/>
    </xf>
    <xf numFmtId="0" fontId="5" fillId="8" borderId="1" xfId="0" applyFont="1" applyFill="1" applyBorder="1" applyAlignment="1">
      <alignment horizontal="center" vertical="center" wrapText="1"/>
    </xf>
    <xf numFmtId="0" fontId="5" fillId="8" borderId="1" xfId="3" applyFont="1" applyFill="1" applyBorder="1" applyAlignment="1">
      <alignment horizontal="left" vertical="center" wrapText="1"/>
    </xf>
    <xf numFmtId="2" fontId="5" fillId="8" borderId="1" xfId="0" applyNumberFormat="1" applyFont="1" applyFill="1" applyBorder="1" applyAlignment="1">
      <alignment vertical="center" wrapText="1"/>
    </xf>
    <xf numFmtId="43" fontId="5" fillId="8" borderId="1" xfId="1" applyFont="1" applyFill="1" applyBorder="1" applyAlignment="1">
      <alignment vertical="center"/>
    </xf>
    <xf numFmtId="43" fontId="9" fillId="8" borderId="1" xfId="1" applyFont="1" applyFill="1" applyBorder="1" applyAlignment="1">
      <alignment horizontal="center" vertical="center" wrapText="1"/>
    </xf>
    <xf numFmtId="43" fontId="5" fillId="8" borderId="1" xfId="1" applyFont="1" applyFill="1" applyBorder="1" applyAlignment="1">
      <alignment horizontal="center" vertical="center" wrapText="1"/>
    </xf>
    <xf numFmtId="0" fontId="5" fillId="8" borderId="12" xfId="3" applyFont="1" applyFill="1" applyBorder="1" applyAlignment="1">
      <alignment horizontal="left" vertical="center" wrapText="1"/>
    </xf>
    <xf numFmtId="1" fontId="5" fillId="7" borderId="1" xfId="0" applyNumberFormat="1" applyFont="1" applyFill="1" applyBorder="1" applyAlignment="1">
      <alignment vertical="center" wrapText="1"/>
    </xf>
    <xf numFmtId="43" fontId="5" fillId="7" borderId="1" xfId="1" applyFont="1" applyFill="1" applyBorder="1" applyAlignment="1">
      <alignment horizontal="center"/>
    </xf>
    <xf numFmtId="1" fontId="5" fillId="8" borderId="1" xfId="0" applyNumberFormat="1" applyFont="1" applyFill="1" applyBorder="1" applyAlignment="1">
      <alignment vertical="center" wrapText="1"/>
    </xf>
    <xf numFmtId="2" fontId="5" fillId="8" borderId="1" xfId="0" applyNumberFormat="1" applyFont="1" applyFill="1" applyBorder="1" applyAlignment="1">
      <alignment horizontal="right" vertical="center" wrapText="1"/>
    </xf>
    <xf numFmtId="168" fontId="5" fillId="7" borderId="1" xfId="0" applyNumberFormat="1" applyFont="1" applyFill="1" applyBorder="1" applyAlignment="1">
      <alignment vertical="center" wrapText="1"/>
    </xf>
    <xf numFmtId="168" fontId="5" fillId="8" borderId="1" xfId="0" applyNumberFormat="1" applyFont="1" applyFill="1" applyBorder="1" applyAlignment="1">
      <alignment vertical="center" wrapText="1"/>
    </xf>
    <xf numFmtId="0" fontId="4" fillId="7" borderId="1" xfId="0" applyFont="1" applyFill="1" applyBorder="1" applyAlignment="1">
      <alignment horizontal="center" vertical="center" wrapText="1"/>
    </xf>
    <xf numFmtId="43" fontId="4" fillId="7" borderId="1" xfId="1" applyFont="1" applyFill="1" applyBorder="1" applyAlignment="1">
      <alignment vertical="center"/>
    </xf>
    <xf numFmtId="0" fontId="4" fillId="8" borderId="1" xfId="0" applyFont="1" applyFill="1" applyBorder="1" applyAlignment="1">
      <alignment horizontal="center" vertical="center" wrapText="1"/>
    </xf>
    <xf numFmtId="43" fontId="4" fillId="8" borderId="1" xfId="1" applyFont="1" applyFill="1" applyBorder="1" applyAlignment="1">
      <alignment vertical="center"/>
    </xf>
    <xf numFmtId="43" fontId="4" fillId="8" borderId="1" xfId="1" applyFont="1" applyFill="1" applyBorder="1" applyAlignment="1">
      <alignment horizontal="center" vertical="center" wrapText="1"/>
    </xf>
    <xf numFmtId="0" fontId="4" fillId="8" borderId="1" xfId="0" applyFont="1" applyFill="1" applyBorder="1" applyAlignment="1">
      <alignment horizontal="center" vertical="center"/>
    </xf>
    <xf numFmtId="43" fontId="10" fillId="8" borderId="1" xfId="1" applyFont="1" applyFill="1" applyBorder="1" applyAlignment="1">
      <alignment horizontal="center"/>
    </xf>
    <xf numFmtId="43" fontId="10" fillId="8" borderId="1" xfId="1" applyFont="1" applyFill="1" applyBorder="1" applyAlignment="1">
      <alignment vertical="center"/>
    </xf>
    <xf numFmtId="168" fontId="5" fillId="7" borderId="1" xfId="0" applyNumberFormat="1" applyFont="1" applyFill="1" applyBorder="1" applyAlignment="1">
      <alignment horizontal="right" vertical="center" wrapText="1"/>
    </xf>
    <xf numFmtId="49" fontId="5" fillId="7" borderId="1" xfId="0" applyNumberFormat="1" applyFont="1" applyFill="1" applyBorder="1" applyAlignment="1">
      <alignment horizontal="center" vertical="center" wrapText="1"/>
    </xf>
    <xf numFmtId="43" fontId="4" fillId="8" borderId="1" xfId="1" applyFont="1" applyFill="1" applyBorder="1" applyAlignment="1">
      <alignment horizontal="center"/>
    </xf>
    <xf numFmtId="43" fontId="4" fillId="7" borderId="1" xfId="1" applyFont="1" applyFill="1" applyBorder="1" applyAlignment="1">
      <alignment horizontal="center"/>
    </xf>
    <xf numFmtId="167" fontId="5" fillId="7" borderId="1" xfId="0" applyNumberFormat="1" applyFont="1" applyFill="1" applyBorder="1" applyAlignment="1">
      <alignment vertical="center" wrapText="1"/>
    </xf>
    <xf numFmtId="0" fontId="5" fillId="7" borderId="12" xfId="0" applyFont="1" applyFill="1" applyBorder="1" applyAlignment="1">
      <alignment horizontal="left" vertical="center" wrapText="1"/>
    </xf>
    <xf numFmtId="4" fontId="4" fillId="7" borderId="1" xfId="0" applyNumberFormat="1" applyFont="1" applyFill="1" applyBorder="1" applyAlignment="1">
      <alignment vertical="center" wrapText="1"/>
    </xf>
    <xf numFmtId="167" fontId="5" fillId="6" borderId="1" xfId="0" applyNumberFormat="1" applyFont="1" applyFill="1" applyBorder="1" applyAlignment="1">
      <alignment vertical="center" wrapText="1"/>
    </xf>
    <xf numFmtId="167" fontId="5" fillId="8" borderId="1" xfId="0" applyNumberFormat="1" applyFont="1" applyFill="1" applyBorder="1" applyAlignment="1">
      <alignment vertical="center" wrapText="1"/>
    </xf>
    <xf numFmtId="43" fontId="4" fillId="7" borderId="1" xfId="1" applyNumberFormat="1" applyFont="1" applyFill="1" applyBorder="1" applyAlignment="1">
      <alignment vertical="center"/>
    </xf>
    <xf numFmtId="0" fontId="7" fillId="8" borderId="0" xfId="0" applyFont="1" applyFill="1"/>
    <xf numFmtId="0" fontId="7" fillId="7" borderId="0" xfId="0" applyFont="1" applyFill="1"/>
    <xf numFmtId="0" fontId="7" fillId="5" borderId="0" xfId="0" applyFont="1" applyFill="1" applyAlignment="1">
      <alignment vertical="center"/>
    </xf>
    <xf numFmtId="43" fontId="5" fillId="6" borderId="1" xfId="1" applyFont="1" applyFill="1" applyBorder="1" applyAlignment="1">
      <alignment horizontal="center" vertical="center"/>
    </xf>
    <xf numFmtId="4" fontId="6" fillId="0" borderId="1" xfId="0" applyNumberFormat="1" applyFont="1" applyBorder="1" applyAlignment="1">
      <alignment horizontal="center" vertical="center" wrapText="1"/>
    </xf>
    <xf numFmtId="43" fontId="5" fillId="0" borderId="1" xfId="1" applyFont="1" applyFill="1" applyBorder="1" applyAlignment="1">
      <alignment vertical="center"/>
    </xf>
    <xf numFmtId="0" fontId="6" fillId="0" borderId="3" xfId="4" applyFont="1" applyBorder="1" applyAlignment="1">
      <alignment horizontal="center" vertical="center" wrapText="1"/>
    </xf>
    <xf numFmtId="4" fontId="6" fillId="0" borderId="4" xfId="4" applyNumberFormat="1" applyFont="1" applyBorder="1" applyAlignment="1">
      <alignment horizontal="center" vertical="center" wrapText="1"/>
    </xf>
    <xf numFmtId="4" fontId="6" fillId="0" borderId="1" xfId="4" applyNumberFormat="1" applyFont="1" applyBorder="1" applyAlignment="1">
      <alignment horizontal="center" vertical="center" wrapText="1"/>
    </xf>
    <xf numFmtId="4" fontId="6" fillId="0" borderId="5" xfId="4" applyNumberFormat="1" applyFont="1" applyBorder="1" applyAlignment="1">
      <alignment horizontal="centerContinuous" vertical="center" wrapText="1"/>
    </xf>
    <xf numFmtId="4" fontId="6" fillId="0" borderId="0" xfId="4" applyNumberFormat="1" applyFont="1" applyAlignment="1">
      <alignment horizontal="centerContinuous" vertical="center" wrapText="1"/>
    </xf>
    <xf numFmtId="0" fontId="7" fillId="0" borderId="0" xfId="4" applyFont="1" applyAlignment="1">
      <alignment horizontal="center"/>
    </xf>
    <xf numFmtId="4" fontId="6" fillId="0" borderId="1" xfId="4" applyNumberFormat="1" applyFont="1" applyBorder="1" applyAlignment="1">
      <alignment horizontal="centerContinuous" vertical="center" wrapText="1"/>
    </xf>
    <xf numFmtId="0" fontId="6" fillId="0" borderId="6" xfId="4" applyFont="1" applyBorder="1" applyAlignment="1">
      <alignment horizontal="center" vertical="center" wrapText="1"/>
    </xf>
    <xf numFmtId="4" fontId="6" fillId="0" borderId="7" xfId="4" applyNumberFormat="1" applyFont="1" applyBorder="1" applyAlignment="1">
      <alignment horizontal="center" vertical="center" wrapText="1"/>
    </xf>
    <xf numFmtId="4" fontId="6" fillId="0" borderId="8" xfId="4" applyNumberFormat="1" applyFont="1" applyBorder="1" applyAlignment="1">
      <alignment horizontal="center" vertical="center" wrapText="1"/>
    </xf>
    <xf numFmtId="4" fontId="6" fillId="0" borderId="9" xfId="4" applyNumberFormat="1" applyFont="1" applyBorder="1" applyAlignment="1">
      <alignment horizontal="center" vertical="center" wrapText="1"/>
    </xf>
    <xf numFmtId="0" fontId="6" fillId="0" borderId="1" xfId="4" applyFont="1" applyBorder="1" applyAlignment="1">
      <alignment horizontal="center" vertical="center"/>
    </xf>
    <xf numFmtId="4" fontId="6" fillId="0" borderId="1" xfId="4" applyNumberFormat="1" applyFont="1" applyBorder="1" applyAlignment="1">
      <alignment horizontal="center" vertical="center"/>
    </xf>
    <xf numFmtId="0" fontId="6" fillId="0" borderId="10" xfId="4" applyFont="1" applyBorder="1" applyAlignment="1">
      <alignment horizontal="center" vertical="center" wrapText="1"/>
    </xf>
    <xf numFmtId="4" fontId="6" fillId="0" borderId="11" xfId="4" applyNumberFormat="1" applyFont="1" applyBorder="1" applyAlignment="1">
      <alignment horizontal="center" vertical="center" wrapText="1"/>
    </xf>
    <xf numFmtId="165" fontId="6" fillId="0" borderId="1" xfId="5" applyNumberFormat="1" applyFont="1" applyBorder="1" applyAlignment="1">
      <alignment horizontal="center" vertical="center"/>
    </xf>
    <xf numFmtId="4" fontId="6" fillId="0" borderId="1" xfId="5" applyNumberFormat="1" applyFont="1" applyFill="1" applyBorder="1" applyAlignment="1">
      <alignment horizontal="center" vertical="center"/>
    </xf>
    <xf numFmtId="4" fontId="6" fillId="0" borderId="1" xfId="2" applyNumberFormat="1" applyFont="1" applyBorder="1" applyAlignment="1">
      <alignment horizontal="center" vertical="center"/>
    </xf>
    <xf numFmtId="4" fontId="7" fillId="0" borderId="1" xfId="4" applyNumberFormat="1" applyFont="1" applyBorder="1" applyAlignment="1">
      <alignment horizontal="center"/>
    </xf>
    <xf numFmtId="0" fontId="6" fillId="4" borderId="10" xfId="4" applyFont="1" applyFill="1" applyBorder="1" applyAlignment="1">
      <alignment horizontal="center" vertical="center" wrapText="1"/>
    </xf>
    <xf numFmtId="0" fontId="6" fillId="4" borderId="12" xfId="4" applyFont="1" applyFill="1" applyBorder="1" applyAlignment="1">
      <alignment vertical="center" wrapText="1"/>
    </xf>
    <xf numFmtId="0" fontId="6" fillId="4" borderId="13" xfId="4" applyFont="1" applyFill="1" applyBorder="1" applyAlignment="1">
      <alignment vertical="center" wrapText="1"/>
    </xf>
    <xf numFmtId="4" fontId="6" fillId="4" borderId="1" xfId="4" applyNumberFormat="1" applyFont="1" applyFill="1" applyBorder="1" applyAlignment="1">
      <alignment horizontal="left" vertical="center" wrapText="1"/>
    </xf>
    <xf numFmtId="166" fontId="6" fillId="4" borderId="1" xfId="4" applyNumberFormat="1" applyFont="1" applyFill="1" applyBorder="1" applyAlignment="1">
      <alignment horizontal="left" vertical="center" wrapText="1"/>
    </xf>
    <xf numFmtId="165" fontId="6" fillId="4" borderId="1" xfId="5" applyNumberFormat="1" applyFont="1" applyFill="1" applyBorder="1" applyAlignment="1">
      <alignment horizontal="left" vertical="center" wrapText="1"/>
    </xf>
    <xf numFmtId="0" fontId="7" fillId="0" borderId="0" xfId="4" applyFont="1"/>
    <xf numFmtId="4" fontId="6" fillId="0" borderId="1" xfId="5" applyNumberFormat="1" applyFont="1" applyFill="1" applyBorder="1" applyAlignment="1">
      <alignment horizontal="center" vertical="center" wrapText="1"/>
    </xf>
    <xf numFmtId="0" fontId="5" fillId="5" borderId="1" xfId="4" applyFont="1" applyFill="1" applyBorder="1" applyAlignment="1">
      <alignment horizontal="center" vertical="center" wrapText="1"/>
    </xf>
    <xf numFmtId="0" fontId="6" fillId="0" borderId="1" xfId="4" applyFont="1" applyBorder="1" applyAlignment="1">
      <alignment vertical="center"/>
    </xf>
    <xf numFmtId="0" fontId="5" fillId="0" borderId="1" xfId="4" applyFont="1" applyBorder="1"/>
    <xf numFmtId="43" fontId="5" fillId="5" borderId="1" xfId="5" applyFont="1" applyFill="1" applyBorder="1" applyAlignment="1">
      <alignment horizontal="center" vertical="center" wrapText="1"/>
    </xf>
    <xf numFmtId="43" fontId="5" fillId="0" borderId="1" xfId="5" applyFont="1" applyBorder="1" applyAlignment="1">
      <alignment vertical="center"/>
    </xf>
    <xf numFmtId="43" fontId="9" fillId="5" borderId="1" xfId="5" applyFont="1" applyFill="1" applyBorder="1" applyAlignment="1">
      <alignment horizontal="center" vertical="center" wrapText="1"/>
    </xf>
    <xf numFmtId="43" fontId="5" fillId="5" borderId="1" xfId="5" applyFont="1" applyFill="1" applyBorder="1" applyAlignment="1">
      <alignment vertical="center"/>
    </xf>
    <xf numFmtId="4" fontId="5" fillId="0" borderId="1" xfId="4" applyNumberFormat="1" applyFont="1" applyBorder="1" applyAlignment="1">
      <alignment horizontal="right"/>
    </xf>
    <xf numFmtId="4" fontId="5" fillId="0" borderId="1" xfId="5" applyNumberFormat="1" applyFont="1" applyFill="1" applyBorder="1" applyAlignment="1">
      <alignment horizontal="right" vertical="center" wrapText="1"/>
    </xf>
    <xf numFmtId="4" fontId="5" fillId="0" borderId="1" xfId="5" applyNumberFormat="1" applyFont="1" applyFill="1" applyBorder="1" applyAlignment="1">
      <alignment horizontal="right" vertical="center"/>
    </xf>
    <xf numFmtId="4" fontId="9" fillId="0" borderId="1" xfId="5" applyNumberFormat="1" applyFont="1" applyFill="1" applyBorder="1" applyAlignment="1">
      <alignment horizontal="right" vertical="center" wrapText="1"/>
    </xf>
    <xf numFmtId="0" fontId="5" fillId="9" borderId="1" xfId="4" applyFont="1" applyFill="1" applyBorder="1" applyAlignment="1">
      <alignment horizontal="center" vertical="center" wrapText="1"/>
    </xf>
    <xf numFmtId="0" fontId="5" fillId="9" borderId="1" xfId="6" applyFont="1" applyFill="1" applyBorder="1" applyAlignment="1">
      <alignment horizontal="left" vertical="center" wrapText="1"/>
    </xf>
    <xf numFmtId="2" fontId="5" fillId="9" borderId="1" xfId="4" applyNumberFormat="1" applyFont="1" applyFill="1" applyBorder="1" applyAlignment="1">
      <alignment vertical="center" wrapText="1"/>
    </xf>
    <xf numFmtId="43" fontId="5" fillId="0" borderId="1" xfId="5" applyFont="1" applyFill="1" applyBorder="1" applyAlignment="1">
      <alignment vertical="center"/>
    </xf>
    <xf numFmtId="43" fontId="5" fillId="9" borderId="1" xfId="5" applyFont="1" applyFill="1" applyBorder="1" applyAlignment="1">
      <alignment vertical="center"/>
    </xf>
    <xf numFmtId="43" fontId="9" fillId="9" borderId="1" xfId="5" applyFont="1" applyFill="1" applyBorder="1" applyAlignment="1">
      <alignment horizontal="center" vertical="center" wrapText="1"/>
    </xf>
    <xf numFmtId="43" fontId="5" fillId="9" borderId="1" xfId="5" applyFont="1" applyFill="1" applyBorder="1" applyAlignment="1">
      <alignment horizontal="center" vertical="center" wrapText="1"/>
    </xf>
    <xf numFmtId="0" fontId="7" fillId="0" borderId="0" xfId="4" applyFont="1" applyAlignment="1">
      <alignment vertical="center"/>
    </xf>
    <xf numFmtId="4" fontId="5" fillId="0" borderId="1" xfId="4" applyNumberFormat="1" applyFont="1" applyBorder="1" applyAlignment="1">
      <alignment horizontal="right" vertical="center" wrapText="1"/>
    </xf>
    <xf numFmtId="4" fontId="15" fillId="8" borderId="1" xfId="5" applyNumberFormat="1" applyFont="1" applyFill="1" applyBorder="1" applyAlignment="1">
      <alignment horizontal="right" vertical="center"/>
    </xf>
    <xf numFmtId="170" fontId="1" fillId="0" borderId="0" xfId="7" applyNumberFormat="1" applyAlignment="1">
      <alignment horizontal="right" vertical="center"/>
    </xf>
    <xf numFmtId="0" fontId="5" fillId="8" borderId="1" xfId="4" applyFont="1" applyFill="1" applyBorder="1" applyAlignment="1">
      <alignment horizontal="center" vertical="center" wrapText="1"/>
    </xf>
    <xf numFmtId="0" fontId="5" fillId="8" borderId="1" xfId="6" applyFont="1" applyFill="1" applyBorder="1" applyAlignment="1">
      <alignment horizontal="left" vertical="center" wrapText="1"/>
    </xf>
    <xf numFmtId="2" fontId="5" fillId="8" borderId="1" xfId="4" applyNumberFormat="1" applyFont="1" applyFill="1" applyBorder="1" applyAlignment="1">
      <alignment vertical="center" wrapText="1"/>
    </xf>
    <xf numFmtId="43" fontId="5" fillId="8" borderId="1" xfId="5" applyFont="1" applyFill="1" applyBorder="1" applyAlignment="1">
      <alignment vertical="center"/>
    </xf>
    <xf numFmtId="43" fontId="9" fillId="8" borderId="1" xfId="5" applyFont="1" applyFill="1" applyBorder="1" applyAlignment="1">
      <alignment horizontal="center" vertical="center" wrapText="1"/>
    </xf>
    <xf numFmtId="43" fontId="5" fillId="8" borderId="1" xfId="5" applyFont="1" applyFill="1" applyBorder="1" applyAlignment="1">
      <alignment horizontal="center" vertical="center" wrapText="1"/>
    </xf>
    <xf numFmtId="0" fontId="11" fillId="5" borderId="12" xfId="6" applyFont="1" applyFill="1" applyBorder="1" applyAlignment="1">
      <alignment horizontal="left" vertical="center" wrapText="1"/>
    </xf>
    <xf numFmtId="2" fontId="5" fillId="5" borderId="1" xfId="4" applyNumberFormat="1" applyFont="1" applyFill="1" applyBorder="1" applyAlignment="1">
      <alignment vertical="center" wrapText="1"/>
    </xf>
    <xf numFmtId="0" fontId="5" fillId="8" borderId="12" xfId="6" applyFont="1" applyFill="1" applyBorder="1" applyAlignment="1">
      <alignment horizontal="left" vertical="center" wrapText="1"/>
    </xf>
    <xf numFmtId="0" fontId="20" fillId="0" borderId="0" xfId="7" applyFont="1" applyAlignment="1">
      <alignment horizontal="right" vertical="center"/>
    </xf>
    <xf numFmtId="170" fontId="20" fillId="0" borderId="1" xfId="7" applyNumberFormat="1" applyFont="1" applyBorder="1"/>
    <xf numFmtId="49" fontId="5" fillId="5" borderId="1" xfId="4" applyNumberFormat="1" applyFont="1" applyFill="1" applyBorder="1" applyAlignment="1">
      <alignment horizontal="center" vertical="center" wrapText="1"/>
    </xf>
    <xf numFmtId="0" fontId="6" fillId="5" borderId="12" xfId="4" applyFont="1" applyFill="1" applyBorder="1" applyAlignment="1">
      <alignment horizontal="left" vertical="center" wrapText="1"/>
    </xf>
    <xf numFmtId="1" fontId="5" fillId="5" borderId="1" xfId="4" applyNumberFormat="1" applyFont="1" applyFill="1" applyBorder="1" applyAlignment="1">
      <alignment vertical="center" wrapText="1"/>
    </xf>
    <xf numFmtId="3" fontId="5" fillId="5" borderId="1" xfId="4" applyNumberFormat="1" applyFont="1" applyFill="1" applyBorder="1" applyAlignment="1">
      <alignment horizontal="center" vertical="center"/>
    </xf>
    <xf numFmtId="166" fontId="5" fillId="5" borderId="1" xfId="4" applyNumberFormat="1" applyFont="1" applyFill="1" applyBorder="1" applyAlignment="1">
      <alignment vertical="center"/>
    </xf>
    <xf numFmtId="43" fontId="5" fillId="5" borderId="1" xfId="5" applyFont="1" applyFill="1" applyBorder="1" applyAlignment="1">
      <alignment horizontal="center"/>
    </xf>
    <xf numFmtId="4" fontId="5" fillId="0" borderId="1" xfId="4" applyNumberFormat="1" applyFont="1" applyBorder="1" applyAlignment="1">
      <alignment horizontal="right" vertical="center"/>
    </xf>
    <xf numFmtId="4" fontId="5" fillId="0" borderId="1" xfId="5" applyNumberFormat="1" applyFont="1" applyFill="1" applyBorder="1" applyAlignment="1">
      <alignment horizontal="right"/>
    </xf>
    <xf numFmtId="0" fontId="11" fillId="5" borderId="12" xfId="4" applyFont="1" applyFill="1" applyBorder="1" applyAlignment="1">
      <alignment horizontal="left" vertical="center" wrapText="1"/>
    </xf>
    <xf numFmtId="43" fontId="5" fillId="8" borderId="1" xfId="5" applyFont="1" applyFill="1" applyBorder="1" applyAlignment="1">
      <alignment horizontal="center"/>
    </xf>
    <xf numFmtId="0" fontId="5" fillId="6" borderId="1" xfId="6" applyFont="1" applyFill="1" applyBorder="1" applyAlignment="1">
      <alignment horizontal="left" vertical="center" wrapText="1"/>
    </xf>
    <xf numFmtId="0" fontId="5" fillId="6" borderId="1" xfId="4" applyFont="1" applyFill="1" applyBorder="1" applyAlignment="1">
      <alignment horizontal="center" vertical="center" wrapText="1"/>
    </xf>
    <xf numFmtId="2" fontId="5" fillId="6" borderId="1" xfId="4" applyNumberFormat="1" applyFont="1" applyFill="1" applyBorder="1" applyAlignment="1">
      <alignment vertical="center" wrapText="1"/>
    </xf>
    <xf numFmtId="43" fontId="9" fillId="6" borderId="1" xfId="5" applyFont="1" applyFill="1" applyBorder="1" applyAlignment="1">
      <alignment horizontal="center" vertical="center" wrapText="1"/>
    </xf>
    <xf numFmtId="43" fontId="5" fillId="6" borderId="1" xfId="5" applyFont="1" applyFill="1" applyBorder="1" applyAlignment="1">
      <alignment vertical="center"/>
    </xf>
    <xf numFmtId="43" fontId="5" fillId="6" borderId="1" xfId="5" applyFont="1" applyFill="1" applyBorder="1" applyAlignment="1">
      <alignment horizontal="center" vertical="center" wrapText="1"/>
    </xf>
    <xf numFmtId="0" fontId="7" fillId="5" borderId="0" xfId="4" applyFont="1" applyFill="1"/>
    <xf numFmtId="0" fontId="5" fillId="0" borderId="1" xfId="4" applyFont="1" applyBorder="1" applyAlignment="1">
      <alignment horizontal="center" vertical="center" wrapText="1"/>
    </xf>
    <xf numFmtId="2" fontId="5" fillId="0" borderId="1" xfId="4" applyNumberFormat="1" applyFont="1" applyBorder="1" applyAlignment="1">
      <alignment vertical="center" wrapText="1"/>
    </xf>
    <xf numFmtId="49" fontId="5" fillId="8" borderId="1" xfId="4" applyNumberFormat="1" applyFont="1" applyFill="1" applyBorder="1" applyAlignment="1">
      <alignment horizontal="center" vertical="center" wrapText="1"/>
    </xf>
    <xf numFmtId="43" fontId="5" fillId="8" borderId="1" xfId="5" applyFont="1" applyFill="1" applyBorder="1" applyAlignment="1">
      <alignment horizontal="center" vertical="center"/>
    </xf>
    <xf numFmtId="43" fontId="9" fillId="0" borderId="1" xfId="5" applyFont="1" applyFill="1" applyBorder="1" applyAlignment="1">
      <alignment horizontal="center" vertical="center" wrapText="1"/>
    </xf>
    <xf numFmtId="0" fontId="20" fillId="0" borderId="0" xfId="4" applyFont="1"/>
    <xf numFmtId="164" fontId="20" fillId="0" borderId="1" xfId="4" applyNumberFormat="1" applyFont="1" applyBorder="1"/>
    <xf numFmtId="164" fontId="7" fillId="0" borderId="0" xfId="4" applyNumberFormat="1" applyFont="1"/>
    <xf numFmtId="4" fontId="16" fillId="8" borderId="1" xfId="5" applyNumberFormat="1" applyFont="1" applyFill="1" applyBorder="1" applyAlignment="1">
      <alignment horizontal="right" vertical="center" wrapText="1"/>
    </xf>
    <xf numFmtId="0" fontId="7" fillId="9" borderId="0" xfId="4" applyFont="1" applyFill="1"/>
    <xf numFmtId="43" fontId="15" fillId="6" borderId="1" xfId="5" applyFont="1" applyFill="1" applyBorder="1" applyAlignment="1">
      <alignment horizontal="center" vertical="center" wrapText="1"/>
    </xf>
    <xf numFmtId="0" fontId="5" fillId="7" borderId="1" xfId="4" applyFont="1" applyFill="1" applyBorder="1" applyAlignment="1">
      <alignment horizontal="center" vertical="center" wrapText="1"/>
    </xf>
    <xf numFmtId="0" fontId="5" fillId="7" borderId="1" xfId="6" applyFont="1" applyFill="1" applyBorder="1" applyAlignment="1">
      <alignment horizontal="left" vertical="center" wrapText="1"/>
    </xf>
    <xf numFmtId="1" fontId="5" fillId="7" borderId="1" xfId="4" applyNumberFormat="1" applyFont="1" applyFill="1" applyBorder="1" applyAlignment="1">
      <alignment vertical="center" wrapText="1"/>
    </xf>
    <xf numFmtId="4" fontId="9" fillId="7" borderId="1" xfId="4" applyNumberFormat="1" applyFont="1" applyFill="1" applyBorder="1" applyAlignment="1">
      <alignment vertical="center" wrapText="1"/>
    </xf>
    <xf numFmtId="43" fontId="9" fillId="7" borderId="1" xfId="5" applyFont="1" applyFill="1" applyBorder="1" applyAlignment="1">
      <alignment vertical="center"/>
    </xf>
    <xf numFmtId="43" fontId="9" fillId="7" borderId="1" xfId="5" applyFont="1" applyFill="1" applyBorder="1" applyAlignment="1">
      <alignment horizontal="center" vertical="center" wrapText="1"/>
    </xf>
    <xf numFmtId="4" fontId="9" fillId="0" borderId="1" xfId="4" applyNumberFormat="1" applyFont="1" applyBorder="1" applyAlignment="1">
      <alignment horizontal="right" vertical="center" wrapText="1"/>
    </xf>
    <xf numFmtId="4" fontId="9" fillId="0" borderId="1" xfId="5" applyNumberFormat="1" applyFont="1" applyFill="1" applyBorder="1" applyAlignment="1">
      <alignment horizontal="right" vertical="center"/>
    </xf>
    <xf numFmtId="2" fontId="5" fillId="7" borderId="1" xfId="4" applyNumberFormat="1" applyFont="1" applyFill="1" applyBorder="1" applyAlignment="1">
      <alignment vertical="center" wrapText="1"/>
    </xf>
    <xf numFmtId="43" fontId="5" fillId="7" borderId="1" xfId="5" applyFont="1" applyFill="1" applyBorder="1" applyAlignment="1">
      <alignment vertical="center"/>
    </xf>
    <xf numFmtId="43" fontId="5" fillId="7" borderId="1" xfId="5" applyFont="1" applyFill="1" applyBorder="1" applyAlignment="1">
      <alignment horizontal="center"/>
    </xf>
    <xf numFmtId="43" fontId="5" fillId="7" borderId="1" xfId="5" applyFont="1" applyFill="1" applyBorder="1" applyAlignment="1">
      <alignment horizontal="center" vertical="center" wrapText="1"/>
    </xf>
    <xf numFmtId="1" fontId="5" fillId="6" borderId="1" xfId="4" applyNumberFormat="1" applyFont="1" applyFill="1" applyBorder="1" applyAlignment="1">
      <alignment vertical="center" wrapText="1"/>
    </xf>
    <xf numFmtId="1" fontId="5" fillId="8" borderId="1" xfId="4" applyNumberFormat="1" applyFont="1" applyFill="1" applyBorder="1" applyAlignment="1">
      <alignment vertical="center" wrapText="1"/>
    </xf>
    <xf numFmtId="0" fontId="6" fillId="0" borderId="1" xfId="6" applyFont="1" applyBorder="1" applyAlignment="1">
      <alignment horizontal="left" vertical="center" wrapText="1"/>
    </xf>
    <xf numFmtId="0" fontId="5" fillId="6" borderId="12" xfId="6" applyFont="1" applyFill="1" applyBorder="1" applyAlignment="1">
      <alignment horizontal="left" vertical="center" wrapText="1"/>
    </xf>
    <xf numFmtId="43" fontId="5" fillId="6" borderId="1" xfId="5" applyFont="1" applyFill="1" applyBorder="1" applyAlignment="1">
      <alignment horizontal="center"/>
    </xf>
    <xf numFmtId="2" fontId="5" fillId="8" borderId="1" xfId="4" applyNumberFormat="1" applyFont="1" applyFill="1" applyBorder="1" applyAlignment="1">
      <alignment horizontal="right" vertical="center" wrapText="1"/>
    </xf>
    <xf numFmtId="2" fontId="5" fillId="6" borderId="1" xfId="4" applyNumberFormat="1" applyFont="1" applyFill="1" applyBorder="1" applyAlignment="1">
      <alignment horizontal="right" vertical="center" wrapText="1"/>
    </xf>
    <xf numFmtId="0" fontId="6" fillId="5" borderId="12" xfId="6" applyFont="1" applyFill="1" applyBorder="1" applyAlignment="1">
      <alignment horizontal="left" vertical="center" wrapText="1"/>
    </xf>
    <xf numFmtId="0" fontId="5" fillId="7" borderId="12" xfId="6" applyFont="1" applyFill="1" applyBorder="1" applyAlignment="1">
      <alignment horizontal="left" vertical="center" wrapText="1"/>
    </xf>
    <xf numFmtId="165" fontId="5" fillId="7" borderId="1" xfId="5" applyNumberFormat="1" applyFont="1" applyFill="1" applyBorder="1" applyAlignment="1">
      <alignment vertical="center" wrapText="1"/>
    </xf>
    <xf numFmtId="168" fontId="5" fillId="7" borderId="1" xfId="4" applyNumberFormat="1" applyFont="1" applyFill="1" applyBorder="1" applyAlignment="1">
      <alignment vertical="center" wrapText="1"/>
    </xf>
    <xf numFmtId="168" fontId="5" fillId="8" borderId="1" xfId="4" applyNumberFormat="1" applyFont="1" applyFill="1" applyBorder="1" applyAlignment="1">
      <alignment vertical="center" wrapText="1"/>
    </xf>
    <xf numFmtId="0" fontId="17" fillId="0" borderId="12" xfId="6" applyFont="1" applyBorder="1" applyAlignment="1">
      <alignment wrapText="1"/>
    </xf>
    <xf numFmtId="0" fontId="17" fillId="0" borderId="13" xfId="6" applyFont="1" applyBorder="1" applyAlignment="1">
      <alignment wrapText="1"/>
    </xf>
    <xf numFmtId="0" fontId="17" fillId="0" borderId="2" xfId="6" applyFont="1" applyBorder="1" applyAlignment="1">
      <alignment wrapText="1"/>
    </xf>
    <xf numFmtId="43" fontId="18" fillId="0" borderId="1" xfId="5" applyFont="1" applyBorder="1"/>
    <xf numFmtId="165" fontId="14" fillId="0" borderId="0" xfId="5" applyNumberFormat="1" applyFont="1"/>
    <xf numFmtId="0" fontId="14" fillId="0" borderId="0" xfId="4" applyFont="1"/>
    <xf numFmtId="4" fontId="17" fillId="0" borderId="1" xfId="6" applyNumberFormat="1" applyFont="1" applyBorder="1" applyAlignment="1">
      <alignment horizontal="right" wrapText="1"/>
    </xf>
    <xf numFmtId="4" fontId="18" fillId="0" borderId="1" xfId="5" applyNumberFormat="1" applyFont="1" applyFill="1" applyBorder="1" applyAlignment="1">
      <alignment horizontal="right"/>
    </xf>
    <xf numFmtId="0" fontId="7" fillId="8" borderId="0" xfId="4" applyFont="1" applyFill="1"/>
    <xf numFmtId="165" fontId="7" fillId="0" borderId="0" xfId="5" applyNumberFormat="1" applyFont="1"/>
    <xf numFmtId="165" fontId="7" fillId="0" borderId="0" xfId="5" applyNumberFormat="1" applyFont="1" applyFill="1"/>
    <xf numFmtId="0" fontId="7" fillId="7" borderId="0" xfId="4" applyFont="1" applyFill="1"/>
    <xf numFmtId="164" fontId="7" fillId="0" borderId="0" xfId="4" applyNumberFormat="1" applyFont="1" applyAlignment="1">
      <alignment horizontal="center"/>
    </xf>
    <xf numFmtId="4" fontId="6" fillId="0" borderId="1" xfId="4" applyNumberFormat="1" applyFont="1" applyBorder="1" applyAlignment="1">
      <alignment vertical="center" wrapText="1"/>
    </xf>
    <xf numFmtId="4" fontId="6" fillId="0" borderId="1" xfId="4" applyNumberFormat="1" applyFont="1" applyBorder="1" applyAlignment="1">
      <alignment horizontal="left" vertical="center" wrapText="1"/>
    </xf>
    <xf numFmtId="4" fontId="6" fillId="0" borderId="1" xfId="5" applyNumberFormat="1" applyFont="1" applyFill="1" applyBorder="1" applyAlignment="1">
      <alignment horizontal="left" vertical="center" wrapText="1"/>
    </xf>
    <xf numFmtId="43" fontId="5" fillId="10" borderId="1" xfId="5" applyFont="1" applyFill="1" applyBorder="1" applyAlignment="1">
      <alignment vertical="center"/>
    </xf>
    <xf numFmtId="4" fontId="5" fillId="7" borderId="1" xfId="4" applyNumberFormat="1" applyFont="1" applyFill="1" applyBorder="1" applyAlignment="1">
      <alignment horizontal="right" vertical="center" wrapText="1"/>
    </xf>
    <xf numFmtId="0" fontId="5" fillId="0" borderId="1" xfId="6" applyFont="1" applyBorder="1" applyAlignment="1">
      <alignment horizontal="left" vertical="center" wrapText="1"/>
    </xf>
    <xf numFmtId="43" fontId="5" fillId="0" borderId="1" xfId="5" applyFont="1" applyFill="1" applyBorder="1" applyAlignment="1">
      <alignment horizontal="center" vertical="center" wrapText="1"/>
    </xf>
    <xf numFmtId="43" fontId="6" fillId="0" borderId="1" xfId="5" applyFont="1" applyFill="1" applyBorder="1" applyAlignment="1">
      <alignment vertical="center"/>
    </xf>
    <xf numFmtId="0" fontId="22" fillId="0" borderId="0" xfId="4" applyFont="1"/>
    <xf numFmtId="4" fontId="15" fillId="8" borderId="1" xfId="4" applyNumberFormat="1" applyFont="1" applyFill="1" applyBorder="1" applyAlignment="1">
      <alignment horizontal="right" vertical="center" wrapText="1"/>
    </xf>
    <xf numFmtId="49" fontId="5" fillId="9" borderId="1" xfId="4" applyNumberFormat="1" applyFont="1" applyFill="1" applyBorder="1" applyAlignment="1">
      <alignment horizontal="center" vertical="center" wrapText="1"/>
    </xf>
    <xf numFmtId="0" fontId="23" fillId="0" borderId="1" xfId="4" applyFont="1" applyBorder="1"/>
    <xf numFmtId="43" fontId="19" fillId="9" borderId="1" xfId="5" applyFont="1" applyFill="1" applyBorder="1" applyAlignment="1">
      <alignment vertical="center"/>
    </xf>
    <xf numFmtId="0" fontId="22" fillId="11" borderId="0" xfId="4" applyFont="1" applyFill="1"/>
    <xf numFmtId="43" fontId="5" fillId="0" borderId="1" xfId="5" applyFont="1" applyFill="1" applyBorder="1" applyAlignment="1">
      <alignment horizontal="center"/>
    </xf>
    <xf numFmtId="0" fontId="22" fillId="0" borderId="0" xfId="4" applyFont="1" applyAlignment="1">
      <alignment vertical="center"/>
    </xf>
    <xf numFmtId="0" fontId="7" fillId="12" borderId="0" xfId="4" applyFont="1" applyFill="1"/>
    <xf numFmtId="49" fontId="5" fillId="0" borderId="1" xfId="4" applyNumberFormat="1" applyFont="1" applyBorder="1" applyAlignment="1">
      <alignment horizontal="center" vertical="center" wrapText="1"/>
    </xf>
    <xf numFmtId="169" fontId="5" fillId="0" borderId="1" xfId="4" applyNumberFormat="1" applyFont="1" applyBorder="1" applyAlignment="1">
      <alignment vertical="center" wrapText="1"/>
    </xf>
    <xf numFmtId="4" fontId="15" fillId="0" borderId="1" xfId="5" applyNumberFormat="1" applyFont="1" applyFill="1" applyBorder="1" applyAlignment="1">
      <alignment horizontal="right" vertical="center"/>
    </xf>
    <xf numFmtId="0" fontId="5" fillId="7" borderId="1" xfId="6" applyFont="1" applyFill="1" applyBorder="1" applyAlignment="1">
      <alignment horizontal="center" vertical="center" wrapText="1"/>
    </xf>
    <xf numFmtId="0" fontId="5" fillId="7" borderId="1" xfId="4" applyFont="1" applyFill="1" applyBorder="1" applyAlignment="1">
      <alignment horizontal="left" vertical="center" wrapText="1"/>
    </xf>
    <xf numFmtId="165" fontId="9" fillId="7" borderId="1" xfId="5" applyNumberFormat="1" applyFont="1" applyFill="1" applyBorder="1" applyAlignment="1">
      <alignment horizontal="center" vertical="center" wrapText="1"/>
    </xf>
    <xf numFmtId="4" fontId="9" fillId="7" borderId="1" xfId="5" applyNumberFormat="1" applyFont="1" applyFill="1" applyBorder="1" applyAlignment="1">
      <alignment horizontal="right" vertical="center" wrapText="1"/>
    </xf>
    <xf numFmtId="164" fontId="24" fillId="0" borderId="1" xfId="4" applyNumberFormat="1" applyFont="1" applyBorder="1"/>
    <xf numFmtId="164" fontId="14" fillId="0" borderId="0" xfId="4" applyNumberFormat="1" applyFont="1"/>
    <xf numFmtId="164" fontId="20" fillId="0" borderId="0" xfId="4" applyNumberFormat="1" applyFont="1"/>
    <xf numFmtId="164" fontId="25" fillId="0" borderId="0" xfId="4" applyNumberFormat="1" applyFont="1"/>
    <xf numFmtId="164" fontId="2" fillId="0" borderId="0" xfId="4" applyNumberFormat="1" applyFont="1"/>
    <xf numFmtId="4" fontId="15" fillId="9" borderId="1" xfId="5" applyNumberFormat="1" applyFont="1" applyFill="1" applyBorder="1" applyAlignment="1">
      <alignment horizontal="right" vertical="center"/>
    </xf>
    <xf numFmtId="4" fontId="5" fillId="9" borderId="1" xfId="5" applyNumberFormat="1" applyFont="1" applyFill="1" applyBorder="1" applyAlignment="1">
      <alignment horizontal="right" vertical="center"/>
    </xf>
    <xf numFmtId="170" fontId="8" fillId="0" borderId="0" xfId="3" applyNumberFormat="1" applyAlignment="1">
      <alignment horizontal="right" vertical="center"/>
    </xf>
    <xf numFmtId="0" fontId="0" fillId="0" borderId="0" xfId="0" applyFill="1"/>
    <xf numFmtId="168" fontId="5" fillId="0" borderId="1" xfId="0" applyNumberFormat="1" applyFont="1" applyFill="1" applyBorder="1" applyAlignment="1">
      <alignment horizontal="right" vertical="center" wrapText="1"/>
    </xf>
    <xf numFmtId="2" fontId="5" fillId="0" borderId="1" xfId="0" applyNumberFormat="1" applyFont="1" applyFill="1" applyBorder="1" applyAlignment="1">
      <alignment vertical="center" wrapText="1"/>
    </xf>
    <xf numFmtId="168" fontId="5" fillId="0" borderId="1" xfId="0" applyNumberFormat="1" applyFont="1" applyFill="1" applyBorder="1" applyAlignment="1">
      <alignment vertical="center" wrapText="1"/>
    </xf>
    <xf numFmtId="1" fontId="5" fillId="0" borderId="1" xfId="0" applyNumberFormat="1" applyFont="1" applyFill="1" applyBorder="1" applyAlignment="1">
      <alignment vertical="center" wrapText="1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vertical="center"/>
    </xf>
    <xf numFmtId="43" fontId="5" fillId="2" borderId="1" xfId="1" applyFont="1" applyFill="1" applyBorder="1" applyAlignment="1">
      <alignment vertical="center"/>
    </xf>
    <xf numFmtId="43" fontId="5" fillId="2" borderId="1" xfId="1" applyFont="1" applyFill="1" applyBorder="1" applyAlignment="1">
      <alignment horizontal="right" vertical="center"/>
    </xf>
    <xf numFmtId="43" fontId="6" fillId="2" borderId="1" xfId="1" applyFont="1" applyFill="1" applyBorder="1" applyAlignment="1">
      <alignment horizontal="center" vertical="center"/>
    </xf>
    <xf numFmtId="43" fontId="5" fillId="3" borderId="1" xfId="1" applyFont="1" applyFill="1" applyBorder="1" applyAlignment="1">
      <alignment vertical="center"/>
    </xf>
    <xf numFmtId="43" fontId="5" fillId="3" borderId="1" xfId="1" applyFont="1" applyFill="1" applyBorder="1" applyAlignment="1">
      <alignment horizontal="right" vertical="center"/>
    </xf>
    <xf numFmtId="43" fontId="6" fillId="3" borderId="1" xfId="1" applyFont="1" applyFill="1" applyBorder="1" applyAlignment="1">
      <alignment horizontal="center" vertical="center"/>
    </xf>
    <xf numFmtId="164" fontId="7" fillId="0" borderId="0" xfId="0" applyNumberFormat="1" applyFont="1" applyAlignment="1">
      <alignment wrapText="1"/>
    </xf>
    <xf numFmtId="164" fontId="0" fillId="9" borderId="0" xfId="0" applyNumberFormat="1" applyFill="1"/>
    <xf numFmtId="164" fontId="7" fillId="9" borderId="0" xfId="0" applyNumberFormat="1" applyFont="1" applyFill="1"/>
    <xf numFmtId="164" fontId="21" fillId="9" borderId="0" xfId="0" applyNumberFormat="1" applyFont="1" applyFill="1"/>
    <xf numFmtId="4" fontId="9" fillId="9" borderId="1" xfId="5" applyNumberFormat="1" applyFont="1" applyFill="1" applyBorder="1" applyAlignment="1">
      <alignment horizontal="right" vertical="center" wrapText="1"/>
    </xf>
    <xf numFmtId="0" fontId="3" fillId="0" borderId="1" xfId="0" applyFont="1" applyBorder="1" applyAlignment="1">
      <alignment horizontal="center" vertical="center"/>
    </xf>
    <xf numFmtId="0" fontId="3" fillId="2" borderId="1" xfId="0" applyFont="1" applyFill="1" applyBorder="1" applyAlignment="1">
      <alignment horizontal="center"/>
    </xf>
    <xf numFmtId="0" fontId="3" fillId="3" borderId="1" xfId="0" applyFont="1" applyFill="1" applyBorder="1" applyAlignment="1">
      <alignment horizontal="center"/>
    </xf>
    <xf numFmtId="0" fontId="6" fillId="0" borderId="3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  <xf numFmtId="4" fontId="6" fillId="0" borderId="4" xfId="0" applyNumberFormat="1" applyFont="1" applyBorder="1" applyAlignment="1">
      <alignment horizontal="center" vertical="center" wrapText="1"/>
    </xf>
    <xf numFmtId="4" fontId="6" fillId="0" borderId="7" xfId="0" applyNumberFormat="1" applyFont="1" applyBorder="1" applyAlignment="1">
      <alignment horizontal="center" vertical="center" wrapText="1"/>
    </xf>
    <xf numFmtId="4" fontId="6" fillId="0" borderId="11" xfId="0" applyNumberFormat="1" applyFont="1" applyBorder="1" applyAlignment="1">
      <alignment horizontal="center" vertical="center" wrapText="1"/>
    </xf>
    <xf numFmtId="4" fontId="6" fillId="0" borderId="1" xfId="0" applyNumberFormat="1" applyFont="1" applyBorder="1" applyAlignment="1">
      <alignment horizontal="center" vertical="center" wrapText="1"/>
    </xf>
    <xf numFmtId="4" fontId="6" fillId="0" borderId="5" xfId="0" applyNumberFormat="1" applyFont="1" applyBorder="1" applyAlignment="1">
      <alignment horizontal="center" vertical="center" wrapText="1"/>
    </xf>
    <xf numFmtId="4" fontId="6" fillId="0" borderId="0" xfId="0" applyNumberFormat="1" applyFont="1" applyAlignment="1">
      <alignment horizontal="center" vertical="center" wrapText="1"/>
    </xf>
    <xf numFmtId="4" fontId="6" fillId="0" borderId="8" xfId="0" applyNumberFormat="1" applyFont="1" applyBorder="1" applyAlignment="1">
      <alignment horizontal="center" vertical="center" wrapText="1"/>
    </xf>
    <xf numFmtId="4" fontId="6" fillId="0" borderId="9" xfId="0" applyNumberFormat="1" applyFont="1" applyBorder="1" applyAlignment="1">
      <alignment horizontal="center" vertical="center" wrapText="1"/>
    </xf>
    <xf numFmtId="0" fontId="6" fillId="4" borderId="12" xfId="0" applyFont="1" applyFill="1" applyBorder="1" applyAlignment="1">
      <alignment horizontal="center" vertical="center" wrapText="1"/>
    </xf>
    <xf numFmtId="0" fontId="6" fillId="4" borderId="13" xfId="0" applyFont="1" applyFill="1" applyBorder="1" applyAlignment="1">
      <alignment horizontal="center" vertical="center" wrapText="1"/>
    </xf>
    <xf numFmtId="43" fontId="9" fillId="7" borderId="3" xfId="1" applyFont="1" applyFill="1" applyBorder="1" applyAlignment="1">
      <alignment horizontal="center" vertical="center" wrapText="1"/>
    </xf>
    <xf numFmtId="43" fontId="9" fillId="7" borderId="6" xfId="1" applyFont="1" applyFill="1" applyBorder="1" applyAlignment="1">
      <alignment horizontal="center" vertical="center" wrapText="1"/>
    </xf>
    <xf numFmtId="0" fontId="7" fillId="5" borderId="5" xfId="0" applyFont="1" applyFill="1" applyBorder="1" applyAlignment="1">
      <alignment horizontal="left" vertical="center"/>
    </xf>
    <xf numFmtId="0" fontId="17" fillId="0" borderId="12" xfId="3" applyFont="1" applyBorder="1" applyAlignment="1">
      <alignment horizontal="right" wrapText="1"/>
    </xf>
    <xf numFmtId="0" fontId="17" fillId="0" borderId="13" xfId="3" applyFont="1" applyBorder="1" applyAlignment="1">
      <alignment horizontal="right" wrapText="1"/>
    </xf>
    <xf numFmtId="0" fontId="17" fillId="0" borderId="2" xfId="3" applyFont="1" applyBorder="1" applyAlignment="1">
      <alignment horizontal="right" wrapText="1"/>
    </xf>
    <xf numFmtId="43" fontId="9" fillId="0" borderId="3" xfId="1" applyFont="1" applyFill="1" applyBorder="1" applyAlignment="1">
      <alignment horizontal="center" vertical="center" wrapText="1"/>
    </xf>
    <xf numFmtId="43" fontId="9" fillId="0" borderId="6" xfId="1" applyFont="1" applyFill="1" applyBorder="1" applyAlignment="1">
      <alignment horizontal="center" vertical="center" wrapText="1"/>
    </xf>
    <xf numFmtId="4" fontId="15" fillId="9" borderId="1" xfId="4" applyNumberFormat="1" applyFont="1" applyFill="1" applyBorder="1" applyAlignment="1">
      <alignment horizontal="right" vertical="center" wrapText="1"/>
    </xf>
    <xf numFmtId="0" fontId="26" fillId="0" borderId="0" xfId="4" applyFont="1" applyFill="1"/>
  </cellXfs>
  <cellStyles count="8">
    <cellStyle name="ЛокСмМТСН" xfId="2" xr:uid="{00000000-0005-0000-0000-000000000000}"/>
    <cellStyle name="Обычный" xfId="0" builtinId="0"/>
    <cellStyle name="Обычный 2" xfId="3" xr:uid="{00000000-0005-0000-0000-000002000000}"/>
    <cellStyle name="Обычный 2 2" xfId="6" xr:uid="{F6F9A27A-C661-4467-BFA5-45F3C50D8036}"/>
    <cellStyle name="Обычный 2 3" xfId="7" xr:uid="{CE72249A-EF24-4A87-9BFB-7F7197339102}"/>
    <cellStyle name="Обычный 3" xfId="4" xr:uid="{85F9492C-143F-4BA9-94DC-DCD36720E77E}"/>
    <cellStyle name="Финансовый" xfId="1" builtinId="3"/>
    <cellStyle name="Финансовый 3" xfId="5" xr:uid="{15D8C9D3-25D5-41ED-900D-FC39B18AEFE9}"/>
  </cellStyles>
  <dxfs count="8">
    <dxf>
      <fill>
        <patternFill>
          <bgColor theme="5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9" tint="0.59996337778862885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3.xml"/><Relationship Id="rId13" Type="http://schemas.openxmlformats.org/officeDocument/2006/relationships/externalLink" Target="externalLinks/externalLink8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2.xml"/><Relationship Id="rId12" Type="http://schemas.openxmlformats.org/officeDocument/2006/relationships/externalLink" Target="externalLinks/externalLink7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externalLink" Target="externalLinks/externalLink11.xml"/><Relationship Id="rId20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1.xml"/><Relationship Id="rId11" Type="http://schemas.openxmlformats.org/officeDocument/2006/relationships/externalLink" Target="externalLinks/externalLink6.xml"/><Relationship Id="rId5" Type="http://schemas.openxmlformats.org/officeDocument/2006/relationships/worksheet" Target="worksheets/sheet5.xml"/><Relationship Id="rId15" Type="http://schemas.openxmlformats.org/officeDocument/2006/relationships/externalLink" Target="externalLinks/externalLink10.xml"/><Relationship Id="rId10" Type="http://schemas.openxmlformats.org/officeDocument/2006/relationships/externalLink" Target="externalLinks/externalLink5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externalLink" Target="externalLinks/externalLink4.xml"/><Relationship Id="rId14" Type="http://schemas.openxmlformats.org/officeDocument/2006/relationships/externalLink" Target="externalLinks/externalLink9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30</xdr:row>
      <xdr:rowOff>0</xdr:rowOff>
    </xdr:from>
    <xdr:to>
      <xdr:col>6</xdr:col>
      <xdr:colOff>1125192</xdr:colOff>
      <xdr:row>92</xdr:row>
      <xdr:rowOff>86328</xdr:rowOff>
    </xdr:to>
    <xdr:pic>
      <xdr:nvPicPr>
        <xdr:cNvPr id="2" name="Рисунок 1">
          <a:extLst>
            <a:ext uri="{FF2B5EF4-FFF2-40B4-BE49-F238E27FC236}">
              <a16:creationId xmlns:a16="http://schemas.microsoft.com/office/drawing/2014/main" id="{50E16B55-D35C-423A-B628-0013A586581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90550" y="8696325"/>
          <a:ext cx="8897592" cy="11906853"/>
        </a:xfrm>
        <a:prstGeom prst="rect">
          <a:avLst/>
        </a:prstGeom>
      </xdr:spPr>
    </xdr:pic>
    <xdr:clientData/>
  </xdr:twoCellAnchor>
  <xdr:twoCellAnchor editAs="oneCell">
    <xdr:from>
      <xdr:col>7</xdr:col>
      <xdr:colOff>714374</xdr:colOff>
      <xdr:row>33</xdr:row>
      <xdr:rowOff>0</xdr:rowOff>
    </xdr:from>
    <xdr:to>
      <xdr:col>12</xdr:col>
      <xdr:colOff>1126347</xdr:colOff>
      <xdr:row>92</xdr:row>
      <xdr:rowOff>125411</xdr:rowOff>
    </xdr:to>
    <xdr:pic>
      <xdr:nvPicPr>
        <xdr:cNvPr id="3" name="Рисунок 2">
          <a:extLst>
            <a:ext uri="{FF2B5EF4-FFF2-40B4-BE49-F238E27FC236}">
              <a16:creationId xmlns:a16="http://schemas.microsoft.com/office/drawing/2014/main" id="{8C8A225E-3C71-4770-B727-0742B92177D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0220324" y="9277350"/>
          <a:ext cx="5793598" cy="11364911"/>
        </a:xfrm>
        <a:prstGeom prst="rect">
          <a:avLst/>
        </a:prstGeom>
      </xdr:spPr>
    </xdr:pic>
    <xdr:clientData/>
  </xdr:twoCellAnchor>
  <xdr:twoCellAnchor editAs="oneCell">
    <xdr:from>
      <xdr:col>12</xdr:col>
      <xdr:colOff>1955270</xdr:colOff>
      <xdr:row>32</xdr:row>
      <xdr:rowOff>169334</xdr:rowOff>
    </xdr:from>
    <xdr:to>
      <xdr:col>28</xdr:col>
      <xdr:colOff>431691</xdr:colOff>
      <xdr:row>92</xdr:row>
      <xdr:rowOff>151877</xdr:rowOff>
    </xdr:to>
    <xdr:pic>
      <xdr:nvPicPr>
        <xdr:cNvPr id="4" name="Рисунок 3">
          <a:extLst>
            <a:ext uri="{FF2B5EF4-FFF2-40B4-BE49-F238E27FC236}">
              <a16:creationId xmlns:a16="http://schemas.microsoft.com/office/drawing/2014/main" id="{D5095864-53F4-41A6-966B-9BA80CDE77F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16842845" y="9256184"/>
          <a:ext cx="17278771" cy="11412543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rv\Docs\WINDOWS\TEMP\Rar$DI0d.v5n\LIFE%20&#1089;&#1090;&#1088;&#1072;&#1093;&#1086;&#1074;&#1082;&#1072;.xl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NW_ELCOM\SYS\BUFFER\KOSTA\price%20&#1076;&#1083;&#1103;%20&#1057;&#1084;&#1086;&#1083;&#1077;&#1085;&#1089;&#1082;&#1072;.xls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+%20&#1057;&#1042;&#1054;&#1044;%20&#1042;&#1044;&#1062;%20&#1069;&#1069;-&#1085;&#1086;&#1074;&#1099;&#1081;-&#1074;&#1077;&#1088;.9%20&#1086;&#1090;%2012.12.2024%20&#1040;.&#1042;.%20(1)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pb\userdoc$\Prices\&#1082;&#1086;&#1087;&#1080;&#1103;%20&#1087;&#1088;&#1072;&#1081;&#1089;&#1072;\15.09.05%20prises\ISH_DANNYE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Poserver\work\Birykova\&#1055;&#1056;&#1054;&#1063;&#1048;&#1045;-2008\5103-08_&#1055;&#1072;&#1088;&#1082;_&#1061;&#1091;&#1072;&#1084;&#1080;&#1085;_&#1042;&#1099;&#1085;&#1086;&#1089;_&#1080;&#1082;_3_&#1091;&#1095;_&#1050;&#1080;&#1090;&#1072;&#1081;&#1089;&#1082;&#1080;&#1081;_&#1076;&#1077;&#1083;&#1086;&#1074;&#1086;&#1081;_&#1094;&#1077;&#1085;&#1090;&#1088;\5103-08_&#1054;&#1044;&#1044;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51;&#1080;&#1089;&#1090;%20&#1074;%20&#1041;&#1083;&#1072;&#1075;&#1086;&#1091;&#1089;&#1090;&#1088;&#1086;&#1081;&#1089;&#1090;&#1074;&#1086;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pb\userdoc$\Prices\&#1082;&#1086;&#1087;&#1080;&#1103;%20&#1087;&#1088;&#1072;&#1081;&#1089;&#1072;\15.09.05%20prises\price1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92.168.1.222\&#1089;&#1084;&#1077;&#1090;&#1085;&#1099;&#1081;%20&#1086;&#1090;&#1076;&#1077;&#1083;\&#1054;&#1041;&#1065;&#1048;&#1049;%20&#1056;&#1045;&#1045;&#1057;&#1058;&#1056;%20&#1055;&#1056;&#1054;&#1062;&#1045;&#1053;&#1058;&#1054;&#1042;&#1054;&#1050;\2012\5%20&#1052;&#1072;&#1081;\&#1051;&#1077;&#1089;&#1086;&#1087;&#1072;&#1088;&#1082;&#1086;&#1074;&#1072;&#1103;\&#1050;&#1072;&#1073;&#1077;&#1083;&#1103;\&#1042;&#1099;&#1093;&#1080;&#1085;&#1086;%20&#1055;&#1054;&#1057;%20&#1082;&#1086;&#1088;%20&#1055;&#1044;&#1060;%20&#1095;&#1072;&#1089;&#1090;&#1100;1\&#1042;&#1099;&#1093;&#1080;&#1085;&#1086;-&#1082;&#1074;%20128&#1072;%20&#1082;&#1086;&#1088;&#1087;3\_15-21_&#1055;&#1077;&#1088;&#1077;&#1095;&#1077;&#1090;&#1085;&#1072;&#1103;%20&#1074;&#1077;&#1076;&#1086;&#1084;&#1086;&#1089;&#1090;&#1100;_&#1042;&#1099;&#1093;&#1080;&#1085;&#1086;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pb\userdoc$\Prices\&#1082;&#1086;&#1087;&#1080;&#1103;%20&#1087;&#1088;&#1072;&#1081;&#1089;&#1072;\15.09.05%20prises\price_electrika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erver\distrib\Prices\new_price\price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Y:\&#1055;&#1088;&#1086;&#1077;&#1082;&#1090;%20&#1050;&#1072;&#1083;&#1080;&#1085;&#1080;&#1085;&#1075;&#1088;&#1072;&#1076;\&#1055;&#1088;&#1077;&#1075;&#1086;&#1083;&#1100;&#1089;&#1082;&#1072;&#1103;%20&#1058;&#1069;&#1057;\&#1055;&#1069;&#1054;\&#1042;&#1099;&#1087;&#1086;&#1083;&#1085;&#1077;&#1085;&#1080;&#1077;\&#1055;&#1088;&#1080;&#1084;&#1086;&#1088;&#1089;&#1082;&#1072;&#1103;%20&#1058;&#1069;&#1057;\&#1050;&#1042;&#1040;&#1056;&#1062;%20&#1043;&#1088;&#1091;&#1087;&#1087;\10.10%20&#1055;&#1088;&#1080;&#1084;&#1086;&#1088;&#1082;&#1072;\&#1050;&#1057;-3%20&#8470;14%20&#1086;&#1090;%20%2015.10.2018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Прайс_БРОНЯ"/>
      <sheetName val="Прейскурант_БРОНЯ"/>
      <sheetName val="Соотношения_БРОНЯ"/>
      <sheetName val="К_БРОНЯ"/>
      <sheetName val="Динамика_БРОНЯ"/>
      <sheetName val="Привязка_БРОНЯ"/>
      <sheetName val="Привязка_БРОНЯ-М"/>
      <sheetName val="Цеха_БРОНЯ"/>
      <sheetName val="Имена_БРОНЯ"/>
      <sheetName val="БРОНЯ"/>
      <sheetName val="Прайс_НВ"/>
      <sheetName val="Прейскурант_НВ"/>
      <sheetName val="Соотношения_НВ"/>
      <sheetName val="К_НВ"/>
      <sheetName val="Динамика_НВ"/>
      <sheetName val="Привязка_НВ"/>
      <sheetName val="Привязка_НВ-М"/>
      <sheetName val="Цеха_НВ"/>
      <sheetName val="Имена_НВ"/>
      <sheetName val="НВ"/>
      <sheetName val="Прайс_КОНТР"/>
      <sheetName val="Прейскурант_КОНТР"/>
      <sheetName val="Соотношения_КОНТР"/>
      <sheetName val="К_КОНТР"/>
      <sheetName val="Динамика_КОНТР"/>
      <sheetName val="Привязка_КОНТР"/>
      <sheetName val="Привязка_КОНТР-М"/>
      <sheetName val="Цеха_КОНТР"/>
      <sheetName val="Имена_КОНТР"/>
      <sheetName val="КОНТР"/>
      <sheetName val="Прайс_ПРОВОДА"/>
      <sheetName val="Прейскурант_ПРОВОДА"/>
      <sheetName val="Соотношения_ПРОВОДА"/>
      <sheetName val="К_ПРОВОДА"/>
      <sheetName val="Динамика_ПРОВОДА"/>
      <sheetName val="Привязка_ПРОВОДА"/>
      <sheetName val="Привязка_ПРОВОДА-М"/>
      <sheetName val="Цеха_ПРОВОДА"/>
      <sheetName val="Имена_ПРОВОДА"/>
      <sheetName val="ПРОВОДА"/>
      <sheetName val="Прайс_РК"/>
      <sheetName val="Прейскурант_РК"/>
      <sheetName val="Соотношения_РК"/>
      <sheetName val="К_РК"/>
      <sheetName val="Динамика_РК"/>
      <sheetName val="Привязка_РК"/>
      <sheetName val="Привязка_РК-М"/>
      <sheetName val="Цеха_РК"/>
      <sheetName val="Имена_РК"/>
      <sheetName val="РК"/>
      <sheetName val="Прайс_ОБМОТ"/>
      <sheetName val="Прейскурант_ОБМОТ"/>
      <sheetName val="Соотношения_ОБМОТ"/>
      <sheetName val="К_ОБМОТ"/>
      <sheetName val="Динамика_ОБМОТ"/>
      <sheetName val="Привязка_ОБМОТ"/>
      <sheetName val="Привязка_ОБМОТ-М"/>
      <sheetName val="Цеха_ОБМОТ"/>
      <sheetName val="Имена_ОБМОТ"/>
      <sheetName val="ОБМОТ"/>
      <sheetName val="Прайс_ПРОКАТ"/>
      <sheetName val="Прейскурант_ПРОКАТ"/>
      <sheetName val="Соотношения_ПРОКАТ"/>
      <sheetName val="К_ПРОКАТ"/>
      <sheetName val="Динамика_ПРОКАТ"/>
      <sheetName val="Привязка_ПРОКАТ"/>
      <sheetName val="Цеха_ПРОКАТ"/>
      <sheetName val="Имена_ПРОКАТ"/>
      <sheetName val="Привязка_ПРОКАТ-М"/>
      <sheetName val="ПРОКАТ"/>
      <sheetName val="Прайс_СИП"/>
      <sheetName val="Прейскурант_СИП"/>
      <sheetName val="Соотношения_СИП"/>
      <sheetName val="К_СИП"/>
      <sheetName val="Динамика_СИП"/>
      <sheetName val="Привязка_СИП"/>
      <sheetName val="Привязка_СИП-М"/>
      <sheetName val="Цеха_СИП"/>
      <sheetName val="Имена_СИП"/>
      <sheetName val="СИП"/>
      <sheetName val="Статистика"/>
      <sheetName val="Текущие показатели"/>
      <sheetName val="Список итоговых соотношений"/>
      <sheetName val="Просто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>
        <row r="2">
          <cell r="A2">
            <v>1</v>
          </cell>
        </row>
      </sheetData>
      <sheetData sheetId="82" refreshError="1"/>
      <sheetData sheetId="83" refreshError="1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ИСХОД"/>
      <sheetName val="ЗАЩИТА"/>
      <sheetName val="ДОЛГИ"/>
      <sheetName val="ПРОЦЕНТЫ"/>
      <sheetName val="ДОГОВОР"/>
      <sheetName val="PRICE $ (3)"/>
    </sheetNames>
    <sheetDataSet>
      <sheetData sheetId="0"/>
      <sheetData sheetId="1"/>
      <sheetData sheetId="2"/>
      <sheetData sheetId="3"/>
      <sheetData sheetId="4"/>
      <sheetData sheetId="5"/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СВОД-9"/>
      <sheetName val="Резка+погр"/>
      <sheetName val="АС4 VS"/>
      <sheetName val="ТС1 VS"/>
      <sheetName val="ТС2 VS"/>
      <sheetName val="ТС3 VS"/>
      <sheetName val="К10-К10А VS"/>
      <sheetName val="К16А VS"/>
      <sheetName val="К26-27 VS"/>
      <sheetName val="ГП1 VS"/>
      <sheetName val="ПЖ VS"/>
      <sheetName val="ГСН VS"/>
      <sheetName val="ГП2 VS"/>
      <sheetName val="СВОД-7"/>
      <sheetName val="верх"/>
      <sheetName val="СВОД"/>
      <sheetName val="К16А дождеп"/>
      <sheetName val="К26-27"/>
      <sheetName val="ГСН"/>
      <sheetName val="ПЖдо"/>
      <sheetName val="ПЖ"/>
      <sheetName val="ГП2до "/>
      <sheetName val="ГП2 "/>
      <sheetName val="ГП1"/>
      <sheetName val="АС1Площадка"/>
      <sheetName val="Демонтаж ламп"/>
      <sheetName val="КС"/>
      <sheetName val="КПКС"/>
      <sheetName val="К10-К10А"/>
      <sheetName val="ГП2 доп "/>
      <sheetName val="ПЖ (путь 30)"/>
    </sheetNames>
    <sheetDataSet>
      <sheetData sheetId="0"/>
      <sheetData sheetId="1">
        <row r="3">
          <cell r="I3">
            <v>335</v>
          </cell>
        </row>
        <row r="5">
          <cell r="I5">
            <v>1800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>
        <row r="2">
          <cell r="U2">
            <v>308.75</v>
          </cell>
        </row>
      </sheetData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исх дан"/>
    </sheetNames>
    <sheetDataSet>
      <sheetData sheetId="0">
        <row r="3">
          <cell r="B3">
            <v>32</v>
          </cell>
        </row>
        <row r="4">
          <cell r="B4">
            <v>32</v>
          </cell>
        </row>
        <row r="6">
          <cell r="B6">
            <v>5.0000000000000001E-3</v>
          </cell>
        </row>
        <row r="9">
          <cell r="B9">
            <v>0.1</v>
          </cell>
        </row>
        <row r="12">
          <cell r="B12">
            <v>7.0000000000000007E-2</v>
          </cell>
        </row>
      </sheetData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Сети 1 пк"/>
      <sheetName val="Сети 2 пк"/>
      <sheetName val="Площадки"/>
      <sheetName val="база"/>
      <sheetName val="Коэффициенты"/>
    </sheetNames>
    <sheetDataSet>
      <sheetData sheetId="0" refreshError="1"/>
      <sheetData sheetId="1" refreshError="1"/>
      <sheetData sheetId="2" refreshError="1"/>
      <sheetData sheetId="3">
        <row r="1">
          <cell r="A1">
            <v>0</v>
          </cell>
          <cell r="E1">
            <v>0</v>
          </cell>
        </row>
        <row r="2">
          <cell r="A2" t="str">
            <v>ЗАО "УКС ИКС и Д"</v>
          </cell>
          <cell r="E2" t="str">
            <v>Чукин А.Н.</v>
          </cell>
          <cell r="G2" t="str">
            <v>Исполнительная смета</v>
          </cell>
          <cell r="J2" t="str">
            <v>стадия П</v>
          </cell>
        </row>
        <row r="3">
          <cell r="A3" t="str">
            <v>ЗАО "Капстройпроект"</v>
          </cell>
          <cell r="E3" t="str">
            <v>Котов А.В.</v>
          </cell>
          <cell r="G3" t="str">
            <v>Cмета</v>
          </cell>
          <cell r="J3" t="str">
            <v>стадия РД</v>
          </cell>
        </row>
        <row r="4">
          <cell r="A4" t="str">
            <v>ООО "Каналсетьпроект"</v>
          </cell>
          <cell r="E4" t="str">
            <v>Батурина Л.В.</v>
          </cell>
          <cell r="G4" t="str">
            <v>Исполнительная смета № 1</v>
          </cell>
        </row>
        <row r="5">
          <cell r="A5" t="str">
            <v>ЗАО "Гендирекция Центр"</v>
          </cell>
          <cell r="E5" t="str">
            <v>Житкова Т.Н.</v>
          </cell>
          <cell r="G5" t="str">
            <v>Cмета № 1</v>
          </cell>
        </row>
        <row r="6">
          <cell r="A6" t="str">
            <v>ЗАО "ТУКС - 4"</v>
          </cell>
          <cell r="E6" t="str">
            <v>Дубинин И.М.</v>
          </cell>
          <cell r="G6" t="str">
            <v>Исполнительная смета № 2</v>
          </cell>
        </row>
        <row r="7">
          <cell r="A7" t="str">
            <v>ЗАО "ТУКС - 2"</v>
          </cell>
          <cell r="E7" t="str">
            <v>Добров А.В.</v>
          </cell>
          <cell r="G7" t="str">
            <v>Cмета № 2</v>
          </cell>
        </row>
        <row r="8">
          <cell r="A8" t="str">
            <v>ЗАО "ТУКС - 1"</v>
          </cell>
          <cell r="E8" t="str">
            <v>Чернов С.Л.</v>
          </cell>
          <cell r="G8" t="str">
            <v>Исполнительная смета № 3</v>
          </cell>
        </row>
        <row r="9">
          <cell r="A9" t="str">
            <v>ЗАО "ТУКС - 3"</v>
          </cell>
          <cell r="E9" t="str">
            <v>Быковский А.Н.</v>
          </cell>
          <cell r="G9" t="str">
            <v>Cмета № 3</v>
          </cell>
        </row>
        <row r="10">
          <cell r="A10" t="str">
            <v>ГУП "Моссвет"</v>
          </cell>
          <cell r="E10" t="str">
            <v>Марова А.Ю.</v>
          </cell>
        </row>
        <row r="11">
          <cell r="A11" t="str">
            <v>ЗАО "Альстрой"</v>
          </cell>
          <cell r="E11" t="str">
            <v>Морозов Д.В.</v>
          </cell>
        </row>
        <row r="12">
          <cell r="A12" t="str">
            <v>ООО "Архинж"</v>
          </cell>
        </row>
        <row r="13">
          <cell r="A13" t="str">
            <v>МГУП "Мосводоканал УКС ГТС"</v>
          </cell>
          <cell r="E13" t="str">
            <v>Богомолов А.Ю.</v>
          </cell>
        </row>
        <row r="14">
          <cell r="A14" t="str">
            <v>ПУНС МГП "Мосводоканал"</v>
          </cell>
          <cell r="E14" t="str">
            <v>Севостьянов А.Н.</v>
          </cell>
        </row>
        <row r="15">
          <cell r="A15" t="str">
            <v>ЗАО "УКС"</v>
          </cell>
          <cell r="E15" t="str">
            <v>Моськин В.А.</v>
          </cell>
        </row>
        <row r="16">
          <cell r="A16" t="str">
            <v>ЗАО "УКС объектов здравоохранения"</v>
          </cell>
          <cell r="E16" t="str">
            <v>Лысов А.Е.</v>
          </cell>
        </row>
        <row r="17">
          <cell r="A17" t="str">
            <v>ООО "Зеленоградкапстрой"</v>
          </cell>
        </row>
        <row r="18">
          <cell r="A18" t="str">
            <v>ГУП МНИИП "Моспроект-4"</v>
          </cell>
        </row>
        <row r="19">
          <cell r="A19" t="str">
            <v>ЗАО "Дон-строй"</v>
          </cell>
        </row>
        <row r="20">
          <cell r="A20" t="str">
            <v>ООО "Региональная финансово-строительная компания"</v>
          </cell>
        </row>
        <row r="21">
          <cell r="A21" t="str">
            <v>ООО "ПИК Инвест"</v>
          </cell>
        </row>
        <row r="22">
          <cell r="A22" t="str">
            <v>ЗАО "Инвестстрой"</v>
          </cell>
        </row>
        <row r="23">
          <cell r="A23" t="str">
            <v>ООО  ОКС "СУ-155"</v>
          </cell>
        </row>
        <row r="24">
          <cell r="A24" t="str">
            <v>ООО "Фирма Вершина"</v>
          </cell>
        </row>
        <row r="25">
          <cell r="A25" t="str">
            <v>ООО "АПЦ "Проспроект"</v>
          </cell>
        </row>
        <row r="26">
          <cell r="A26" t="str">
            <v>ОАО "Метрогипротранс"</v>
          </cell>
        </row>
        <row r="27">
          <cell r="A27" t="str">
            <v>ООО ПСФ "КРОСТ"</v>
          </cell>
        </row>
        <row r="28">
          <cell r="A28" t="str">
            <v>УКС ГУП "Мосгаз"</v>
          </cell>
        </row>
        <row r="29">
          <cell r="A29" t="str">
            <v>ООО "Межрегиональный союз строителей"</v>
          </cell>
        </row>
        <row r="30">
          <cell r="A30" t="str">
            <v>ООО "Жилкапстрой"</v>
          </cell>
        </row>
        <row r="31">
          <cell r="A31" t="str">
            <v>ООО "ИНТЕКО"</v>
          </cell>
        </row>
        <row r="32">
          <cell r="A32" t="str">
            <v>ООО "УКС "ИНТЕКО"</v>
          </cell>
        </row>
        <row r="33">
          <cell r="A33" t="str">
            <v>ООО "Лубстрой"</v>
          </cell>
        </row>
        <row r="34">
          <cell r="A34" t="str">
            <v>ООО "ДизайнБауПроект"</v>
          </cell>
        </row>
        <row r="35">
          <cell r="A35" t="str">
            <v>ЗАО "Промос"</v>
          </cell>
        </row>
        <row r="36">
          <cell r="A36" t="str">
            <v>ЗАО "Престижный дом"</v>
          </cell>
        </row>
        <row r="37">
          <cell r="A37" t="str">
            <v>ООО "ДС Девелопмент"</v>
          </cell>
        </row>
        <row r="38">
          <cell r="A38" t="str">
            <v>ЗАО "УКС-Восток"</v>
          </cell>
        </row>
        <row r="39">
          <cell r="A39" t="str">
            <v>ООО "Независимый институт энергосбережения"</v>
          </cell>
        </row>
        <row r="40">
          <cell r="A40" t="str">
            <v>ГУП Институт "МосводоканалНИИпроект"</v>
          </cell>
        </row>
        <row r="41">
          <cell r="A41" t="str">
            <v>ООО "Региональная Управляющая Компания"</v>
          </cell>
        </row>
        <row r="42">
          <cell r="A42" t="str">
            <v>ООО "Регионстройкомплект-XXI век"</v>
          </cell>
        </row>
        <row r="43">
          <cell r="A43" t="str">
            <v>ООО "Архитектурная мастерская М-19"</v>
          </cell>
        </row>
        <row r="44">
          <cell r="A44" t="str">
            <v>ООО "Мастерская архитектора Бавыкина"</v>
          </cell>
        </row>
        <row r="45">
          <cell r="A45" t="str">
            <v>ООО "БАТ-Инжстрой"</v>
          </cell>
        </row>
        <row r="46">
          <cell r="A46" t="str">
            <v>ООО "Импульс-А"</v>
          </cell>
        </row>
        <row r="47">
          <cell r="A47" t="str">
            <v>ООО "Инжстрой Бережки"</v>
          </cell>
        </row>
        <row r="48">
          <cell r="A48" t="str">
            <v>ООО "Капстройэкология"</v>
          </cell>
        </row>
        <row r="49">
          <cell r="A49" t="str">
            <v>НПО "Космос"</v>
          </cell>
        </row>
        <row r="50">
          <cell r="A50" t="str">
            <v>ОАО "Московский бизнес инкубатор"</v>
          </cell>
        </row>
        <row r="51">
          <cell r="A51" t="str">
            <v>ЗАО "МОСОБЛ Инвест строй"</v>
          </cell>
        </row>
        <row r="52">
          <cell r="A52" t="str">
            <v>ГУП "МОСЖИЛКОМПЛЕКС"</v>
          </cell>
        </row>
        <row r="53">
          <cell r="A53" t="str">
            <v>ГУП "Моспроект-2"</v>
          </cell>
        </row>
        <row r="54">
          <cell r="A54" t="str">
            <v>ГУП "Моспроект-3"</v>
          </cell>
        </row>
        <row r="55">
          <cell r="A55" t="str">
            <v>ГУП МНИИП "Моспроект-4"</v>
          </cell>
        </row>
        <row r="56">
          <cell r="A56" t="str">
            <v>ООО фирма "Спецстрой Сервис"</v>
          </cell>
        </row>
        <row r="57">
          <cell r="A57" t="str">
            <v>ООО "Теплотехстрой проект"</v>
          </cell>
        </row>
        <row r="58">
          <cell r="A58" t="str">
            <v>ЗАО "ТУКС - 5"</v>
          </cell>
        </row>
        <row r="59">
          <cell r="A59" t="str">
            <v>ЗАО "ТУКС - 7"</v>
          </cell>
        </row>
        <row r="60">
          <cell r="A60" t="str">
            <v>ЗАО "ТУКС - 7ЮВ"</v>
          </cell>
        </row>
        <row r="61">
          <cell r="A61" t="str">
            <v>ООО "Компания регионального развития и инвестиций"</v>
          </cell>
        </row>
        <row r="62">
          <cell r="A62" t="str">
            <v>ПЭУКС МГУП "Мосводоканал"</v>
          </cell>
        </row>
        <row r="63">
          <cell r="A63" t="str">
            <v>ООО "Финпроект"</v>
          </cell>
        </row>
        <row r="64">
          <cell r="A64" t="str">
            <v>ЗАО "Кунцево-Инвест"</v>
          </cell>
        </row>
        <row r="65">
          <cell r="A65" t="str">
            <v>ОАО "ЦНИИЭП жилых и общественных зданий"</v>
          </cell>
        </row>
      </sheetData>
      <sheetData sheetId="4">
        <row r="1">
          <cell r="A1">
            <v>0</v>
          </cell>
        </row>
        <row r="2">
          <cell r="A2" t="str">
            <v>1,1</v>
          </cell>
        </row>
        <row r="3">
          <cell r="A3" t="str">
            <v>1,25</v>
          </cell>
        </row>
        <row r="4">
          <cell r="A4" t="str">
            <v>1,43</v>
          </cell>
        </row>
        <row r="5">
          <cell r="A5" t="str">
            <v>1,67</v>
          </cell>
        </row>
        <row r="6">
          <cell r="A6" t="str">
            <v>2</v>
          </cell>
        </row>
      </sheetData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Титул 00-06"/>
      <sheetName val="Титул 07-08"/>
      <sheetName val="Смета"/>
      <sheetName val="Материалы"/>
      <sheetName val="Ссылки"/>
    </sheetNames>
    <sheetDataSet>
      <sheetData sheetId="0" refreshError="1"/>
      <sheetData sheetId="1"/>
      <sheetData sheetId="2">
        <row r="3">
          <cell r="J3" t="e">
            <v>#REF!</v>
          </cell>
          <cell r="S3" t="e">
            <v>#REF!</v>
          </cell>
          <cell r="AB3" t="e">
            <v>#REF!</v>
          </cell>
          <cell r="AK3" t="e">
            <v>#REF!</v>
          </cell>
          <cell r="AT3" t="e">
            <v>#REF!</v>
          </cell>
          <cell r="BC3" t="e">
            <v>#REF!</v>
          </cell>
          <cell r="BL3" t="e">
            <v>#REF!</v>
          </cell>
          <cell r="BU3" t="e">
            <v>#REF!</v>
          </cell>
          <cell r="CD3" t="e">
            <v>#REF!</v>
          </cell>
        </row>
        <row r="4">
          <cell r="I4" t="e">
            <v>#REF!</v>
          </cell>
          <cell r="R4" t="e">
            <v>#REF!</v>
          </cell>
          <cell r="AA4" t="e">
            <v>#REF!</v>
          </cell>
          <cell r="AJ4" t="e">
            <v>#REF!</v>
          </cell>
          <cell r="AS4" t="e">
            <v>#REF!</v>
          </cell>
          <cell r="BB4" t="e">
            <v>#REF!</v>
          </cell>
          <cell r="BK4" t="e">
            <v>#REF!</v>
          </cell>
          <cell r="BT4">
            <v>0</v>
          </cell>
          <cell r="CC4">
            <v>0</v>
          </cell>
        </row>
        <row r="5">
          <cell r="I5" t="e">
            <v>#REF!</v>
          </cell>
          <cell r="R5" t="e">
            <v>#REF!</v>
          </cell>
          <cell r="AA5" t="e">
            <v>#REF!</v>
          </cell>
          <cell r="AJ5" t="e">
            <v>#REF!</v>
          </cell>
          <cell r="AS5" t="e">
            <v>#REF!</v>
          </cell>
          <cell r="BB5" t="e">
            <v>#REF!</v>
          </cell>
          <cell r="BK5" t="e">
            <v>#REF!</v>
          </cell>
          <cell r="BT5">
            <v>0</v>
          </cell>
          <cell r="CC5">
            <v>0</v>
          </cell>
        </row>
        <row r="7">
          <cell r="J7">
            <v>0</v>
          </cell>
          <cell r="K7" t="str">
            <v>руб.</v>
          </cell>
          <cell r="M7">
            <v>0</v>
          </cell>
          <cell r="N7" t="str">
            <v>руб.</v>
          </cell>
          <cell r="P7">
            <v>0</v>
          </cell>
          <cell r="Q7" t="str">
            <v>руб.</v>
          </cell>
          <cell r="S7">
            <v>0</v>
          </cell>
          <cell r="T7" t="str">
            <v>руб.</v>
          </cell>
          <cell r="V7">
            <v>0</v>
          </cell>
          <cell r="W7" t="str">
            <v>руб.</v>
          </cell>
          <cell r="Y7">
            <v>0</v>
          </cell>
          <cell r="Z7" t="str">
            <v>руб.</v>
          </cell>
          <cell r="AB7">
            <v>0</v>
          </cell>
          <cell r="AC7" t="str">
            <v>руб.</v>
          </cell>
          <cell r="AE7">
            <v>0</v>
          </cell>
          <cell r="AF7" t="str">
            <v>руб.</v>
          </cell>
          <cell r="AH7">
            <v>0</v>
          </cell>
          <cell r="AI7" t="str">
            <v>руб.</v>
          </cell>
          <cell r="AK7">
            <v>0</v>
          </cell>
          <cell r="AL7" t="str">
            <v>руб.</v>
          </cell>
          <cell r="AN7">
            <v>0</v>
          </cell>
          <cell r="AO7" t="str">
            <v>руб.</v>
          </cell>
          <cell r="AQ7">
            <v>0</v>
          </cell>
          <cell r="AR7" t="str">
            <v>руб.</v>
          </cell>
          <cell r="AT7">
            <v>0</v>
          </cell>
          <cell r="AU7" t="str">
            <v>руб.</v>
          </cell>
          <cell r="AW7">
            <v>0</v>
          </cell>
          <cell r="AX7" t="str">
            <v>руб.</v>
          </cell>
          <cell r="AZ7">
            <v>0</v>
          </cell>
          <cell r="BA7" t="str">
            <v>руб.</v>
          </cell>
          <cell r="BC7">
            <v>0</v>
          </cell>
          <cell r="BD7" t="str">
            <v>руб.</v>
          </cell>
          <cell r="BF7">
            <v>0</v>
          </cell>
          <cell r="BG7" t="str">
            <v>руб.</v>
          </cell>
          <cell r="BI7">
            <v>0</v>
          </cell>
          <cell r="BJ7" t="str">
            <v>руб.</v>
          </cell>
          <cell r="BL7">
            <v>0</v>
          </cell>
          <cell r="BM7" t="str">
            <v>руб.</v>
          </cell>
          <cell r="BO7">
            <v>0</v>
          </cell>
          <cell r="BP7" t="str">
            <v>руб.</v>
          </cell>
          <cell r="BR7">
            <v>0</v>
          </cell>
          <cell r="BS7" t="str">
            <v>руб.</v>
          </cell>
          <cell r="BU7">
            <v>0</v>
          </cell>
          <cell r="BV7" t="str">
            <v>руб.</v>
          </cell>
          <cell r="BX7">
            <v>0</v>
          </cell>
          <cell r="BY7" t="str">
            <v>руб.</v>
          </cell>
          <cell r="CA7">
            <v>0</v>
          </cell>
          <cell r="CB7" t="str">
            <v>руб.</v>
          </cell>
          <cell r="CD7">
            <v>0</v>
          </cell>
          <cell r="CE7" t="str">
            <v>руб.</v>
          </cell>
          <cell r="CG7">
            <v>0</v>
          </cell>
          <cell r="CH7" t="str">
            <v>руб.</v>
          </cell>
          <cell r="CJ7">
            <v>0</v>
          </cell>
          <cell r="CK7" t="str">
            <v>руб.</v>
          </cell>
        </row>
        <row r="9">
          <cell r="J9">
            <v>0</v>
          </cell>
          <cell r="K9" t="str">
            <v>руб.</v>
          </cell>
          <cell r="M9">
            <v>0</v>
          </cell>
          <cell r="N9" t="str">
            <v>руб.</v>
          </cell>
          <cell r="P9">
            <v>0</v>
          </cell>
          <cell r="Q9" t="str">
            <v>руб.</v>
          </cell>
          <cell r="S9">
            <v>0</v>
          </cell>
          <cell r="T9" t="str">
            <v>руб.</v>
          </cell>
          <cell r="V9">
            <v>0</v>
          </cell>
          <cell r="W9" t="str">
            <v>руб.</v>
          </cell>
          <cell r="Y9">
            <v>0</v>
          </cell>
          <cell r="Z9" t="str">
            <v>руб.</v>
          </cell>
          <cell r="AB9">
            <v>0</v>
          </cell>
          <cell r="AC9" t="str">
            <v>руб.</v>
          </cell>
          <cell r="AE9">
            <v>0</v>
          </cell>
          <cell r="AF9" t="str">
            <v>руб.</v>
          </cell>
          <cell r="AH9">
            <v>0</v>
          </cell>
          <cell r="AI9" t="str">
            <v>руб.</v>
          </cell>
          <cell r="AK9">
            <v>0</v>
          </cell>
          <cell r="AL9" t="str">
            <v>руб.</v>
          </cell>
          <cell r="AN9">
            <v>0</v>
          </cell>
          <cell r="AO9" t="str">
            <v>руб.</v>
          </cell>
          <cell r="AQ9">
            <v>0</v>
          </cell>
          <cell r="AR9" t="str">
            <v>руб.</v>
          </cell>
          <cell r="AT9">
            <v>0</v>
          </cell>
          <cell r="AU9" t="str">
            <v>руб.</v>
          </cell>
          <cell r="AW9">
            <v>0</v>
          </cell>
          <cell r="AX9" t="str">
            <v>руб.</v>
          </cell>
          <cell r="AZ9">
            <v>0</v>
          </cell>
          <cell r="BA9" t="str">
            <v>руб.</v>
          </cell>
          <cell r="BC9">
            <v>0</v>
          </cell>
          <cell r="BD9" t="str">
            <v>руб.</v>
          </cell>
          <cell r="BF9">
            <v>0</v>
          </cell>
          <cell r="BG9" t="str">
            <v>руб.</v>
          </cell>
          <cell r="BI9">
            <v>0</v>
          </cell>
          <cell r="BJ9" t="str">
            <v>руб.</v>
          </cell>
          <cell r="BL9">
            <v>0</v>
          </cell>
          <cell r="BM9" t="str">
            <v>руб.</v>
          </cell>
          <cell r="BO9">
            <v>0</v>
          </cell>
          <cell r="BP9" t="str">
            <v>руб.</v>
          </cell>
          <cell r="BR9">
            <v>0</v>
          </cell>
          <cell r="BS9" t="str">
            <v>руб.</v>
          </cell>
          <cell r="BU9">
            <v>0</v>
          </cell>
          <cell r="BV9" t="str">
            <v>руб.</v>
          </cell>
          <cell r="BX9">
            <v>0</v>
          </cell>
          <cell r="BY9" t="str">
            <v>руб.</v>
          </cell>
          <cell r="CA9">
            <v>0</v>
          </cell>
          <cell r="CB9" t="str">
            <v>руб.</v>
          </cell>
          <cell r="CD9">
            <v>0</v>
          </cell>
          <cell r="CE9" t="str">
            <v>руб.</v>
          </cell>
          <cell r="CG9">
            <v>0</v>
          </cell>
          <cell r="CH9" t="str">
            <v>руб.</v>
          </cell>
          <cell r="CJ9">
            <v>0</v>
          </cell>
          <cell r="CK9" t="str">
            <v>руб.</v>
          </cell>
        </row>
        <row r="10">
          <cell r="J10">
            <v>0</v>
          </cell>
          <cell r="K10" t="str">
            <v>руб.</v>
          </cell>
          <cell r="M10">
            <v>0</v>
          </cell>
          <cell r="N10" t="str">
            <v>руб.</v>
          </cell>
          <cell r="P10">
            <v>0</v>
          </cell>
          <cell r="Q10" t="str">
            <v>руб.</v>
          </cell>
          <cell r="S10">
            <v>0</v>
          </cell>
          <cell r="T10" t="str">
            <v>руб.</v>
          </cell>
          <cell r="V10">
            <v>0</v>
          </cell>
          <cell r="W10" t="str">
            <v>руб.</v>
          </cell>
          <cell r="Y10">
            <v>0</v>
          </cell>
          <cell r="Z10" t="str">
            <v>руб.</v>
          </cell>
          <cell r="AB10">
            <v>0</v>
          </cell>
          <cell r="AC10" t="str">
            <v>руб.</v>
          </cell>
          <cell r="AE10">
            <v>0</v>
          </cell>
          <cell r="AF10" t="str">
            <v>руб.</v>
          </cell>
          <cell r="AH10">
            <v>0</v>
          </cell>
          <cell r="AI10" t="str">
            <v>руб.</v>
          </cell>
          <cell r="AK10">
            <v>0</v>
          </cell>
          <cell r="AL10" t="str">
            <v>руб.</v>
          </cell>
          <cell r="AN10">
            <v>0</v>
          </cell>
          <cell r="AO10" t="str">
            <v>руб.</v>
          </cell>
          <cell r="AQ10">
            <v>0</v>
          </cell>
          <cell r="AR10" t="str">
            <v>руб.</v>
          </cell>
          <cell r="AT10">
            <v>0</v>
          </cell>
          <cell r="AU10" t="str">
            <v>руб.</v>
          </cell>
          <cell r="AW10">
            <v>0</v>
          </cell>
          <cell r="AX10" t="str">
            <v>руб.</v>
          </cell>
          <cell r="AZ10">
            <v>0</v>
          </cell>
          <cell r="BA10" t="str">
            <v>руб.</v>
          </cell>
          <cell r="BC10">
            <v>0</v>
          </cell>
          <cell r="BD10" t="str">
            <v>руб.</v>
          </cell>
          <cell r="BF10">
            <v>0</v>
          </cell>
          <cell r="BG10" t="str">
            <v>руб.</v>
          </cell>
          <cell r="BI10">
            <v>0</v>
          </cell>
          <cell r="BJ10" t="str">
            <v>руб.</v>
          </cell>
          <cell r="BL10">
            <v>0</v>
          </cell>
          <cell r="BM10" t="str">
            <v>руб.</v>
          </cell>
          <cell r="BO10">
            <v>0</v>
          </cell>
          <cell r="BP10" t="str">
            <v>руб.</v>
          </cell>
          <cell r="BR10">
            <v>0</v>
          </cell>
          <cell r="BS10" t="str">
            <v>руб.</v>
          </cell>
          <cell r="BU10">
            <v>0</v>
          </cell>
          <cell r="BV10" t="str">
            <v>руб.</v>
          </cell>
          <cell r="BX10">
            <v>0</v>
          </cell>
          <cell r="BY10" t="str">
            <v>руб.</v>
          </cell>
          <cell r="CA10">
            <v>0</v>
          </cell>
          <cell r="CB10" t="str">
            <v>руб.</v>
          </cell>
          <cell r="CD10">
            <v>0</v>
          </cell>
          <cell r="CE10" t="str">
            <v>руб.</v>
          </cell>
          <cell r="CG10">
            <v>0</v>
          </cell>
          <cell r="CH10" t="str">
            <v>руб.</v>
          </cell>
          <cell r="CJ10">
            <v>0</v>
          </cell>
          <cell r="CK10" t="str">
            <v>руб.</v>
          </cell>
        </row>
        <row r="11">
          <cell r="J11">
            <v>0</v>
          </cell>
          <cell r="K11" t="str">
            <v>руб.</v>
          </cell>
          <cell r="M11">
            <v>0</v>
          </cell>
          <cell r="N11" t="str">
            <v>руб.</v>
          </cell>
          <cell r="P11">
            <v>0</v>
          </cell>
          <cell r="Q11" t="str">
            <v>руб.</v>
          </cell>
          <cell r="S11">
            <v>0</v>
          </cell>
          <cell r="T11" t="str">
            <v>руб.</v>
          </cell>
          <cell r="V11">
            <v>0</v>
          </cell>
          <cell r="W11" t="str">
            <v>руб.</v>
          </cell>
          <cell r="Y11">
            <v>0</v>
          </cell>
          <cell r="Z11" t="str">
            <v>руб.</v>
          </cell>
          <cell r="AB11">
            <v>0</v>
          </cell>
          <cell r="AC11" t="str">
            <v>руб.</v>
          </cell>
          <cell r="AE11">
            <v>0</v>
          </cell>
          <cell r="AF11" t="str">
            <v>руб.</v>
          </cell>
          <cell r="AH11">
            <v>0</v>
          </cell>
          <cell r="AI11" t="str">
            <v>руб.</v>
          </cell>
          <cell r="AK11">
            <v>0</v>
          </cell>
          <cell r="AL11" t="str">
            <v>руб.</v>
          </cell>
          <cell r="AN11">
            <v>0</v>
          </cell>
          <cell r="AO11" t="str">
            <v>руб.</v>
          </cell>
          <cell r="AQ11">
            <v>0</v>
          </cell>
          <cell r="AR11" t="str">
            <v>руб.</v>
          </cell>
          <cell r="AT11">
            <v>0</v>
          </cell>
          <cell r="AU11" t="str">
            <v>руб.</v>
          </cell>
          <cell r="AW11">
            <v>0</v>
          </cell>
          <cell r="AX11" t="str">
            <v>руб.</v>
          </cell>
          <cell r="AZ11">
            <v>0</v>
          </cell>
          <cell r="BA11" t="str">
            <v>руб.</v>
          </cell>
          <cell r="BC11">
            <v>0</v>
          </cell>
          <cell r="BD11" t="str">
            <v>руб.</v>
          </cell>
          <cell r="BF11">
            <v>0</v>
          </cell>
          <cell r="BG11" t="str">
            <v>руб.</v>
          </cell>
          <cell r="BI11">
            <v>0</v>
          </cell>
          <cell r="BJ11" t="str">
            <v>руб.</v>
          </cell>
          <cell r="BL11">
            <v>0</v>
          </cell>
          <cell r="BM11" t="str">
            <v>руб.</v>
          </cell>
          <cell r="BO11">
            <v>0</v>
          </cell>
          <cell r="BP11" t="str">
            <v>руб.</v>
          </cell>
          <cell r="BR11">
            <v>0</v>
          </cell>
          <cell r="BS11" t="str">
            <v>руб.</v>
          </cell>
          <cell r="BU11">
            <v>0</v>
          </cell>
          <cell r="BV11" t="str">
            <v>руб.</v>
          </cell>
          <cell r="BX11">
            <v>0</v>
          </cell>
          <cell r="BY11" t="str">
            <v>руб.</v>
          </cell>
          <cell r="CA11">
            <v>0</v>
          </cell>
          <cell r="CB11" t="str">
            <v>руб.</v>
          </cell>
          <cell r="CD11">
            <v>0</v>
          </cell>
          <cell r="CE11" t="str">
            <v>руб.</v>
          </cell>
          <cell r="CG11">
            <v>0</v>
          </cell>
          <cell r="CH11" t="str">
            <v>руб.</v>
          </cell>
          <cell r="CJ11">
            <v>0</v>
          </cell>
          <cell r="CK11" t="str">
            <v>руб.</v>
          </cell>
        </row>
        <row r="12">
          <cell r="J12">
            <v>0</v>
          </cell>
          <cell r="K12" t="str">
            <v>руб.</v>
          </cell>
          <cell r="M12">
            <v>0</v>
          </cell>
          <cell r="N12" t="str">
            <v>руб.</v>
          </cell>
          <cell r="P12">
            <v>0</v>
          </cell>
          <cell r="Q12" t="str">
            <v>руб.</v>
          </cell>
          <cell r="S12">
            <v>0</v>
          </cell>
          <cell r="T12" t="str">
            <v>руб.</v>
          </cell>
          <cell r="V12">
            <v>0</v>
          </cell>
          <cell r="W12" t="str">
            <v>руб.</v>
          </cell>
          <cell r="Y12">
            <v>0</v>
          </cell>
          <cell r="Z12" t="str">
            <v>руб.</v>
          </cell>
          <cell r="AB12">
            <v>0</v>
          </cell>
          <cell r="AC12" t="str">
            <v>руб.</v>
          </cell>
          <cell r="AE12">
            <v>0</v>
          </cell>
          <cell r="AF12" t="str">
            <v>руб.</v>
          </cell>
          <cell r="AH12">
            <v>0</v>
          </cell>
          <cell r="AI12" t="str">
            <v>руб.</v>
          </cell>
          <cell r="AK12">
            <v>0</v>
          </cell>
          <cell r="AL12" t="str">
            <v>руб.</v>
          </cell>
          <cell r="AN12">
            <v>0</v>
          </cell>
          <cell r="AO12" t="str">
            <v>руб.</v>
          </cell>
          <cell r="AQ12">
            <v>0</v>
          </cell>
          <cell r="AR12" t="str">
            <v>руб.</v>
          </cell>
          <cell r="AT12">
            <v>0</v>
          </cell>
          <cell r="AU12" t="str">
            <v>руб.</v>
          </cell>
          <cell r="AW12">
            <v>0</v>
          </cell>
          <cell r="AX12" t="str">
            <v>руб.</v>
          </cell>
          <cell r="AZ12">
            <v>0</v>
          </cell>
          <cell r="BA12" t="str">
            <v>руб.</v>
          </cell>
          <cell r="BC12">
            <v>0</v>
          </cell>
          <cell r="BD12" t="str">
            <v>руб.</v>
          </cell>
          <cell r="BF12">
            <v>0</v>
          </cell>
          <cell r="BG12" t="str">
            <v>руб.</v>
          </cell>
          <cell r="BI12">
            <v>0</v>
          </cell>
          <cell r="BJ12" t="str">
            <v>руб.</v>
          </cell>
          <cell r="BL12">
            <v>0</v>
          </cell>
          <cell r="BM12" t="str">
            <v>руб.</v>
          </cell>
          <cell r="BO12">
            <v>0</v>
          </cell>
          <cell r="BP12" t="str">
            <v>руб.</v>
          </cell>
          <cell r="BR12">
            <v>0</v>
          </cell>
          <cell r="BS12" t="str">
            <v>руб.</v>
          </cell>
          <cell r="BU12">
            <v>0</v>
          </cell>
          <cell r="BV12" t="str">
            <v>руб.</v>
          </cell>
          <cell r="BX12">
            <v>0</v>
          </cell>
          <cell r="BY12" t="str">
            <v>руб.</v>
          </cell>
          <cell r="CA12">
            <v>0</v>
          </cell>
          <cell r="CB12" t="str">
            <v>руб.</v>
          </cell>
          <cell r="CD12">
            <v>0</v>
          </cell>
          <cell r="CE12" t="str">
            <v>руб.</v>
          </cell>
          <cell r="CG12">
            <v>0</v>
          </cell>
          <cell r="CH12" t="str">
            <v>руб.</v>
          </cell>
          <cell r="CJ12">
            <v>0</v>
          </cell>
          <cell r="CK12" t="str">
            <v>руб.</v>
          </cell>
        </row>
        <row r="13">
          <cell r="J13">
            <v>0</v>
          </cell>
          <cell r="K13" t="str">
            <v>руб.</v>
          </cell>
          <cell r="M13">
            <v>0</v>
          </cell>
          <cell r="N13" t="str">
            <v>руб.</v>
          </cell>
          <cell r="P13">
            <v>0</v>
          </cell>
          <cell r="Q13" t="str">
            <v>руб.</v>
          </cell>
          <cell r="S13">
            <v>0</v>
          </cell>
          <cell r="T13" t="str">
            <v>руб.</v>
          </cell>
          <cell r="V13">
            <v>0</v>
          </cell>
          <cell r="W13" t="str">
            <v>руб.</v>
          </cell>
          <cell r="Y13">
            <v>0</v>
          </cell>
          <cell r="Z13" t="str">
            <v>руб.</v>
          </cell>
          <cell r="AB13">
            <v>0</v>
          </cell>
          <cell r="AC13" t="str">
            <v>руб.</v>
          </cell>
          <cell r="AE13">
            <v>0</v>
          </cell>
          <cell r="AF13" t="str">
            <v>руб.</v>
          </cell>
          <cell r="AH13">
            <v>0</v>
          </cell>
          <cell r="AI13" t="str">
            <v>руб.</v>
          </cell>
          <cell r="AK13">
            <v>0</v>
          </cell>
          <cell r="AL13" t="str">
            <v>руб.</v>
          </cell>
          <cell r="AN13">
            <v>0</v>
          </cell>
          <cell r="AO13" t="str">
            <v>руб.</v>
          </cell>
          <cell r="AQ13">
            <v>0</v>
          </cell>
          <cell r="AR13" t="str">
            <v>руб.</v>
          </cell>
          <cell r="AT13">
            <v>0</v>
          </cell>
          <cell r="AU13" t="str">
            <v>руб.</v>
          </cell>
          <cell r="AW13">
            <v>0</v>
          </cell>
          <cell r="AX13" t="str">
            <v>руб.</v>
          </cell>
          <cell r="AZ13">
            <v>0</v>
          </cell>
          <cell r="BA13" t="str">
            <v>руб.</v>
          </cell>
          <cell r="BC13">
            <v>0</v>
          </cell>
          <cell r="BD13" t="str">
            <v>руб.</v>
          </cell>
          <cell r="BF13">
            <v>0</v>
          </cell>
          <cell r="BG13" t="str">
            <v>руб.</v>
          </cell>
          <cell r="BI13">
            <v>0</v>
          </cell>
          <cell r="BJ13" t="str">
            <v>руб.</v>
          </cell>
          <cell r="BL13">
            <v>0</v>
          </cell>
          <cell r="BM13" t="str">
            <v>руб.</v>
          </cell>
          <cell r="BO13">
            <v>0</v>
          </cell>
          <cell r="BP13" t="str">
            <v>руб.</v>
          </cell>
          <cell r="BR13">
            <v>0</v>
          </cell>
          <cell r="BS13" t="str">
            <v>руб.</v>
          </cell>
          <cell r="BU13">
            <v>0</v>
          </cell>
          <cell r="BV13" t="str">
            <v>руб.</v>
          </cell>
          <cell r="BX13">
            <v>0</v>
          </cell>
          <cell r="BY13" t="str">
            <v>руб.</v>
          </cell>
          <cell r="CA13">
            <v>0</v>
          </cell>
          <cell r="CB13" t="str">
            <v>руб.</v>
          </cell>
          <cell r="CD13">
            <v>0</v>
          </cell>
          <cell r="CE13" t="str">
            <v>руб.</v>
          </cell>
          <cell r="CG13">
            <v>0</v>
          </cell>
          <cell r="CH13" t="str">
            <v>руб.</v>
          </cell>
          <cell r="CJ13">
            <v>0</v>
          </cell>
          <cell r="CK13" t="str">
            <v>руб.</v>
          </cell>
        </row>
        <row r="14">
          <cell r="J14">
            <v>0</v>
          </cell>
          <cell r="K14" t="str">
            <v>руб.</v>
          </cell>
          <cell r="M14">
            <v>0</v>
          </cell>
          <cell r="N14" t="str">
            <v>руб.</v>
          </cell>
          <cell r="P14">
            <v>0</v>
          </cell>
          <cell r="Q14" t="str">
            <v>руб.</v>
          </cell>
          <cell r="S14">
            <v>0</v>
          </cell>
          <cell r="T14" t="str">
            <v>руб.</v>
          </cell>
          <cell r="V14">
            <v>0</v>
          </cell>
          <cell r="W14" t="str">
            <v>руб.</v>
          </cell>
          <cell r="Y14">
            <v>0</v>
          </cell>
          <cell r="Z14" t="str">
            <v>руб.</v>
          </cell>
          <cell r="AB14">
            <v>0</v>
          </cell>
          <cell r="AC14" t="str">
            <v>руб.</v>
          </cell>
          <cell r="AE14">
            <v>0</v>
          </cell>
          <cell r="AF14" t="str">
            <v>руб.</v>
          </cell>
          <cell r="AH14">
            <v>0</v>
          </cell>
          <cell r="AI14" t="str">
            <v>руб.</v>
          </cell>
          <cell r="AK14">
            <v>0</v>
          </cell>
          <cell r="AL14" t="str">
            <v>руб.</v>
          </cell>
          <cell r="AN14">
            <v>0</v>
          </cell>
          <cell r="AO14" t="str">
            <v>руб.</v>
          </cell>
          <cell r="AQ14">
            <v>0</v>
          </cell>
          <cell r="AR14" t="str">
            <v>руб.</v>
          </cell>
          <cell r="AT14">
            <v>0</v>
          </cell>
          <cell r="AU14" t="str">
            <v>руб.</v>
          </cell>
          <cell r="AW14">
            <v>0</v>
          </cell>
          <cell r="AX14" t="str">
            <v>руб.</v>
          </cell>
          <cell r="AZ14">
            <v>0</v>
          </cell>
          <cell r="BA14" t="str">
            <v>руб.</v>
          </cell>
          <cell r="BC14">
            <v>0</v>
          </cell>
          <cell r="BD14" t="str">
            <v>руб.</v>
          </cell>
          <cell r="BF14">
            <v>0</v>
          </cell>
          <cell r="BG14" t="str">
            <v>руб.</v>
          </cell>
          <cell r="BI14">
            <v>0</v>
          </cell>
          <cell r="BJ14" t="str">
            <v>руб.</v>
          </cell>
          <cell r="BL14">
            <v>0</v>
          </cell>
          <cell r="BM14" t="str">
            <v>руб.</v>
          </cell>
          <cell r="BO14">
            <v>0</v>
          </cell>
          <cell r="BP14" t="str">
            <v>руб.</v>
          </cell>
          <cell r="BR14">
            <v>0</v>
          </cell>
          <cell r="BS14" t="str">
            <v>руб.</v>
          </cell>
          <cell r="BU14">
            <v>0</v>
          </cell>
          <cell r="BV14" t="str">
            <v>руб.</v>
          </cell>
          <cell r="BX14">
            <v>0</v>
          </cell>
          <cell r="BY14" t="str">
            <v>руб.</v>
          </cell>
          <cell r="CA14">
            <v>0</v>
          </cell>
          <cell r="CB14" t="str">
            <v>руб.</v>
          </cell>
          <cell r="CD14">
            <v>0</v>
          </cell>
          <cell r="CE14" t="str">
            <v>руб.</v>
          </cell>
          <cell r="CG14">
            <v>0</v>
          </cell>
          <cell r="CH14" t="str">
            <v>руб.</v>
          </cell>
          <cell r="CJ14">
            <v>0</v>
          </cell>
          <cell r="CK14" t="str">
            <v>руб.</v>
          </cell>
        </row>
        <row r="15">
          <cell r="J15">
            <v>0</v>
          </cell>
          <cell r="K15" t="str">
            <v>руб.</v>
          </cell>
          <cell r="M15">
            <v>0</v>
          </cell>
          <cell r="N15" t="str">
            <v>руб.</v>
          </cell>
          <cell r="P15">
            <v>0</v>
          </cell>
          <cell r="Q15" t="str">
            <v>руб.</v>
          </cell>
          <cell r="S15">
            <v>0</v>
          </cell>
          <cell r="T15" t="str">
            <v>руб.</v>
          </cell>
          <cell r="V15">
            <v>0</v>
          </cell>
          <cell r="W15" t="str">
            <v>руб.</v>
          </cell>
          <cell r="Y15">
            <v>0</v>
          </cell>
          <cell r="Z15" t="str">
            <v>руб.</v>
          </cell>
          <cell r="AB15">
            <v>0</v>
          </cell>
          <cell r="AC15" t="str">
            <v>руб.</v>
          </cell>
          <cell r="AE15">
            <v>0</v>
          </cell>
          <cell r="AF15" t="str">
            <v>руб.</v>
          </cell>
          <cell r="AH15">
            <v>0</v>
          </cell>
          <cell r="AI15" t="str">
            <v>руб.</v>
          </cell>
          <cell r="AK15">
            <v>0</v>
          </cell>
          <cell r="AL15" t="str">
            <v>руб.</v>
          </cell>
          <cell r="AN15">
            <v>0</v>
          </cell>
          <cell r="AO15" t="str">
            <v>руб.</v>
          </cell>
          <cell r="AQ15">
            <v>0</v>
          </cell>
          <cell r="AR15" t="str">
            <v>руб.</v>
          </cell>
          <cell r="AT15">
            <v>0</v>
          </cell>
          <cell r="AU15" t="str">
            <v>руб.</v>
          </cell>
          <cell r="AW15">
            <v>0</v>
          </cell>
          <cell r="AX15" t="str">
            <v>руб.</v>
          </cell>
          <cell r="AZ15">
            <v>0</v>
          </cell>
          <cell r="BA15" t="str">
            <v>руб.</v>
          </cell>
          <cell r="BC15">
            <v>0</v>
          </cell>
          <cell r="BD15" t="str">
            <v>руб.</v>
          </cell>
          <cell r="BF15">
            <v>0</v>
          </cell>
          <cell r="BG15" t="str">
            <v>руб.</v>
          </cell>
          <cell r="BI15">
            <v>0</v>
          </cell>
          <cell r="BJ15" t="str">
            <v>руб.</v>
          </cell>
          <cell r="BL15">
            <v>0</v>
          </cell>
          <cell r="BM15" t="str">
            <v>руб.</v>
          </cell>
          <cell r="BO15">
            <v>0</v>
          </cell>
          <cell r="BP15" t="str">
            <v>руб.</v>
          </cell>
          <cell r="BR15">
            <v>0</v>
          </cell>
          <cell r="BS15" t="str">
            <v>руб.</v>
          </cell>
          <cell r="BU15">
            <v>0</v>
          </cell>
          <cell r="BV15" t="str">
            <v>руб.</v>
          </cell>
          <cell r="BX15">
            <v>0</v>
          </cell>
          <cell r="BY15" t="str">
            <v>руб.</v>
          </cell>
          <cell r="CA15">
            <v>0</v>
          </cell>
          <cell r="CB15" t="str">
            <v>руб.</v>
          </cell>
          <cell r="CD15">
            <v>0</v>
          </cell>
          <cell r="CE15" t="str">
            <v>руб.</v>
          </cell>
          <cell r="CG15">
            <v>0</v>
          </cell>
          <cell r="CH15" t="str">
            <v>руб.</v>
          </cell>
          <cell r="CJ15">
            <v>0</v>
          </cell>
          <cell r="CK15" t="str">
            <v>руб.</v>
          </cell>
        </row>
        <row r="17">
          <cell r="J17" t="str">
            <v xml:space="preserve">Предъявлено    </v>
          </cell>
          <cell r="M17" t="str">
            <v>Принято</v>
          </cell>
          <cell r="P17" t="str">
            <v>Разногласия</v>
          </cell>
          <cell r="S17" t="str">
            <v xml:space="preserve">Предъявлено    </v>
          </cell>
          <cell r="V17" t="str">
            <v>Принято</v>
          </cell>
          <cell r="Y17" t="str">
            <v>Разногласия</v>
          </cell>
          <cell r="AB17" t="str">
            <v xml:space="preserve">Предъявлено    </v>
          </cell>
          <cell r="AE17" t="str">
            <v>Принято</v>
          </cell>
          <cell r="AH17" t="str">
            <v>Разногласия</v>
          </cell>
          <cell r="AK17" t="str">
            <v xml:space="preserve">Предъявлено    </v>
          </cell>
          <cell r="AN17" t="str">
            <v>Принято</v>
          </cell>
          <cell r="AQ17" t="str">
            <v>Разногласия</v>
          </cell>
          <cell r="AT17" t="str">
            <v xml:space="preserve">Предъявлено    </v>
          </cell>
          <cell r="AW17" t="str">
            <v>Принято</v>
          </cell>
          <cell r="AZ17" t="str">
            <v>Разногласия</v>
          </cell>
          <cell r="BC17" t="str">
            <v xml:space="preserve">Предъявлено    </v>
          </cell>
          <cell r="BF17" t="str">
            <v>Принято</v>
          </cell>
          <cell r="BI17" t="str">
            <v>Разногласия</v>
          </cell>
          <cell r="BL17" t="str">
            <v xml:space="preserve">Предъявлено    </v>
          </cell>
          <cell r="BO17" t="str">
            <v>Принято</v>
          </cell>
          <cell r="BR17" t="str">
            <v>Разногласия</v>
          </cell>
          <cell r="BU17" t="str">
            <v xml:space="preserve">Предъявлено    </v>
          </cell>
          <cell r="BX17" t="str">
            <v>Принято</v>
          </cell>
          <cell r="CA17" t="str">
            <v>Разногласия</v>
          </cell>
          <cell r="CD17" t="str">
            <v xml:space="preserve">Предъявлено    </v>
          </cell>
          <cell r="CG17" t="str">
            <v>Принято</v>
          </cell>
          <cell r="CJ17" t="str">
            <v>Разногласия</v>
          </cell>
        </row>
        <row r="18">
          <cell r="J18" t="str">
            <v>(текущая смета)</v>
          </cell>
          <cell r="M18" t="str">
            <v>(текущая смета)</v>
          </cell>
          <cell r="P18" t="str">
            <v>(текущая смета)</v>
          </cell>
          <cell r="S18" t="str">
            <v>(текущая смета)</v>
          </cell>
          <cell r="V18" t="str">
            <v>(текущая смета)</v>
          </cell>
          <cell r="Y18" t="str">
            <v>(текущая смета)</v>
          </cell>
          <cell r="AB18" t="str">
            <v>(текущая смета)</v>
          </cell>
          <cell r="AE18" t="str">
            <v>(текущая смета)</v>
          </cell>
          <cell r="AH18" t="str">
            <v>(текущая смета)</v>
          </cell>
          <cell r="AK18" t="str">
            <v>(текущая смета)</v>
          </cell>
          <cell r="AN18" t="str">
            <v>(текущая смета)</v>
          </cell>
          <cell r="AQ18" t="str">
            <v>(текущая смета)</v>
          </cell>
          <cell r="AT18" t="str">
            <v>(текущая смета)</v>
          </cell>
          <cell r="AW18" t="str">
            <v>(текущая смета)</v>
          </cell>
          <cell r="AZ18" t="str">
            <v>(текущая смета)</v>
          </cell>
          <cell r="BC18" t="str">
            <v>(текущая смета)</v>
          </cell>
          <cell r="BF18" t="str">
            <v>(текущая смета)</v>
          </cell>
          <cell r="BI18" t="str">
            <v>(текущая смета)</v>
          </cell>
          <cell r="BL18" t="str">
            <v>(текущая смета)</v>
          </cell>
          <cell r="BO18" t="str">
            <v>(текущая смета)</v>
          </cell>
          <cell r="BR18" t="str">
            <v>(текущая смета)</v>
          </cell>
          <cell r="BU18" t="str">
            <v>(текущая смета)</v>
          </cell>
          <cell r="BX18" t="str">
            <v>(текущая смета)</v>
          </cell>
          <cell r="CA18" t="str">
            <v>(текущая смета)</v>
          </cell>
          <cell r="CD18" t="str">
            <v>(текущая смета)</v>
          </cell>
          <cell r="CG18" t="str">
            <v>(текущая смета)</v>
          </cell>
          <cell r="CJ18" t="str">
            <v>(текущая смета)</v>
          </cell>
        </row>
        <row r="19">
          <cell r="I19" t="str">
            <v>Объем</v>
          </cell>
          <cell r="J19" t="str">
            <v>Ст-ть</v>
          </cell>
          <cell r="K19" t="str">
            <v>Сметная</v>
          </cell>
          <cell r="L19" t="str">
            <v>Объем</v>
          </cell>
          <cell r="M19" t="str">
            <v>Ст-ть</v>
          </cell>
          <cell r="N19" t="str">
            <v>Сметная</v>
          </cell>
          <cell r="O19" t="str">
            <v>Объем</v>
          </cell>
          <cell r="P19" t="str">
            <v>Ст-ть</v>
          </cell>
          <cell r="Q19" t="str">
            <v>Сметная</v>
          </cell>
          <cell r="R19" t="str">
            <v>Объем</v>
          </cell>
          <cell r="S19" t="str">
            <v>Ст-ть</v>
          </cell>
          <cell r="T19" t="str">
            <v>Сметная</v>
          </cell>
          <cell r="U19" t="str">
            <v>Объем</v>
          </cell>
          <cell r="V19" t="str">
            <v>Ст-ть</v>
          </cell>
          <cell r="W19" t="str">
            <v>Сметная</v>
          </cell>
          <cell r="X19" t="str">
            <v>Объем</v>
          </cell>
          <cell r="Y19" t="str">
            <v>Ст-ть</v>
          </cell>
          <cell r="Z19" t="str">
            <v>Сметная</v>
          </cell>
          <cell r="AA19" t="str">
            <v>Объем</v>
          </cell>
          <cell r="AB19" t="str">
            <v>Ст-ть</v>
          </cell>
          <cell r="AC19" t="str">
            <v>Сметная</v>
          </cell>
          <cell r="AD19" t="str">
            <v>Объем</v>
          </cell>
          <cell r="AE19" t="str">
            <v>Ст-ть</v>
          </cell>
          <cell r="AF19" t="str">
            <v>Сметная</v>
          </cell>
          <cell r="AG19" t="str">
            <v>Объем</v>
          </cell>
          <cell r="AH19" t="str">
            <v>Ст-ть</v>
          </cell>
          <cell r="AI19" t="str">
            <v>Сметная</v>
          </cell>
          <cell r="AJ19" t="str">
            <v>Объем</v>
          </cell>
          <cell r="AK19" t="str">
            <v>Ст-ть</v>
          </cell>
          <cell r="AL19" t="str">
            <v>Сметная</v>
          </cell>
          <cell r="AM19" t="str">
            <v>Объем</v>
          </cell>
          <cell r="AN19" t="str">
            <v>Ст-ть</v>
          </cell>
          <cell r="AO19" t="str">
            <v>Сметная</v>
          </cell>
          <cell r="AP19" t="str">
            <v>Объем</v>
          </cell>
          <cell r="AQ19" t="str">
            <v>Ст-ть</v>
          </cell>
          <cell r="AR19" t="str">
            <v>Сметная</v>
          </cell>
          <cell r="AS19" t="str">
            <v>Объем</v>
          </cell>
          <cell r="AT19" t="str">
            <v>Ст-ть</v>
          </cell>
          <cell r="AU19" t="str">
            <v>Сметная</v>
          </cell>
          <cell r="AV19" t="str">
            <v>Объем</v>
          </cell>
          <cell r="AW19" t="str">
            <v>Ст-ть</v>
          </cell>
          <cell r="AX19" t="str">
            <v>Сметная</v>
          </cell>
          <cell r="AY19" t="str">
            <v>Объем</v>
          </cell>
          <cell r="AZ19" t="str">
            <v>Ст-ть</v>
          </cell>
          <cell r="BA19" t="str">
            <v>Сметная</v>
          </cell>
          <cell r="BB19" t="str">
            <v>Объем</v>
          </cell>
          <cell r="BC19" t="str">
            <v>Ст-ть</v>
          </cell>
          <cell r="BD19" t="str">
            <v>Сметная</v>
          </cell>
          <cell r="BE19" t="str">
            <v>Объем</v>
          </cell>
          <cell r="BF19" t="str">
            <v>Ст-ть</v>
          </cell>
          <cell r="BG19" t="str">
            <v>Сметная</v>
          </cell>
          <cell r="BH19" t="str">
            <v>Объем</v>
          </cell>
          <cell r="BI19" t="str">
            <v>Ст-ть</v>
          </cell>
          <cell r="BJ19" t="str">
            <v>Сметная</v>
          </cell>
          <cell r="BK19" t="str">
            <v>Объем</v>
          </cell>
          <cell r="BL19" t="str">
            <v>Ст-ть</v>
          </cell>
          <cell r="BM19" t="str">
            <v>Сметная</v>
          </cell>
          <cell r="BN19" t="str">
            <v>Объем</v>
          </cell>
          <cell r="BO19" t="str">
            <v>Ст-ть</v>
          </cell>
          <cell r="BP19" t="str">
            <v>Сметная</v>
          </cell>
          <cell r="BQ19" t="str">
            <v>Объем</v>
          </cell>
          <cell r="BR19" t="str">
            <v>Ст-ть</v>
          </cell>
          <cell r="BS19" t="str">
            <v>Сметная</v>
          </cell>
          <cell r="BT19" t="str">
            <v>Объем</v>
          </cell>
          <cell r="BU19" t="str">
            <v>Ст-ть</v>
          </cell>
          <cell r="BV19" t="str">
            <v>Сметная</v>
          </cell>
          <cell r="BW19" t="str">
            <v>Объем</v>
          </cell>
          <cell r="BX19" t="str">
            <v>Ст-ть</v>
          </cell>
          <cell r="BY19" t="str">
            <v>Сметная</v>
          </cell>
          <cell r="BZ19" t="str">
            <v>Объем</v>
          </cell>
          <cell r="CA19" t="str">
            <v>Ст-ть</v>
          </cell>
          <cell r="CB19" t="str">
            <v>Сметная</v>
          </cell>
          <cell r="CC19" t="str">
            <v>Объем</v>
          </cell>
          <cell r="CD19" t="str">
            <v>Ст-ть</v>
          </cell>
          <cell r="CE19" t="str">
            <v>Сметная</v>
          </cell>
          <cell r="CF19" t="str">
            <v>Объем</v>
          </cell>
          <cell r="CG19" t="str">
            <v>Ст-ть</v>
          </cell>
          <cell r="CH19" t="str">
            <v>Сметная</v>
          </cell>
          <cell r="CI19" t="str">
            <v>Объем</v>
          </cell>
          <cell r="CJ19" t="str">
            <v>Ст-ть</v>
          </cell>
          <cell r="CK19" t="str">
            <v>Сметная</v>
          </cell>
        </row>
        <row r="20">
          <cell r="J20" t="str">
            <v>единицы</v>
          </cell>
          <cell r="K20" t="str">
            <v>ст-ть</v>
          </cell>
          <cell r="M20" t="str">
            <v>единицы</v>
          </cell>
          <cell r="N20" t="str">
            <v>ст-ть</v>
          </cell>
          <cell r="P20" t="str">
            <v>единицы</v>
          </cell>
          <cell r="Q20" t="str">
            <v>ст-ть</v>
          </cell>
          <cell r="S20" t="str">
            <v>единицы</v>
          </cell>
          <cell r="T20" t="str">
            <v>ст-ть</v>
          </cell>
          <cell r="V20" t="str">
            <v>единицы</v>
          </cell>
          <cell r="W20" t="str">
            <v>ст-ть</v>
          </cell>
          <cell r="Y20" t="str">
            <v>единицы</v>
          </cell>
          <cell r="Z20" t="str">
            <v>ст-ть</v>
          </cell>
          <cell r="AB20" t="str">
            <v>единицы</v>
          </cell>
          <cell r="AC20" t="str">
            <v>ст-ть</v>
          </cell>
          <cell r="AE20" t="str">
            <v>единицы</v>
          </cell>
          <cell r="AF20" t="str">
            <v>ст-ть</v>
          </cell>
          <cell r="AH20" t="str">
            <v>единицы</v>
          </cell>
          <cell r="AI20" t="str">
            <v>ст-ть</v>
          </cell>
          <cell r="AK20" t="str">
            <v>единицы</v>
          </cell>
          <cell r="AL20" t="str">
            <v>ст-ть</v>
          </cell>
          <cell r="AN20" t="str">
            <v>единицы</v>
          </cell>
          <cell r="AO20" t="str">
            <v>ст-ть</v>
          </cell>
          <cell r="AQ20" t="str">
            <v>единицы</v>
          </cell>
          <cell r="AR20" t="str">
            <v>ст-ть</v>
          </cell>
          <cell r="AT20" t="str">
            <v>единицы</v>
          </cell>
          <cell r="AU20" t="str">
            <v>ст-ть</v>
          </cell>
          <cell r="AW20" t="str">
            <v>единицы</v>
          </cell>
          <cell r="AX20" t="str">
            <v>ст-ть</v>
          </cell>
          <cell r="AZ20" t="str">
            <v>единицы</v>
          </cell>
          <cell r="BA20" t="str">
            <v>ст-ть</v>
          </cell>
          <cell r="BC20" t="str">
            <v>единицы</v>
          </cell>
          <cell r="BD20" t="str">
            <v>ст-ть</v>
          </cell>
          <cell r="BF20" t="str">
            <v>единицы</v>
          </cell>
          <cell r="BG20" t="str">
            <v>ст-ть</v>
          </cell>
          <cell r="BI20" t="str">
            <v>единицы</v>
          </cell>
          <cell r="BJ20" t="str">
            <v>ст-ть</v>
          </cell>
          <cell r="BL20" t="str">
            <v>единицы</v>
          </cell>
          <cell r="BM20" t="str">
            <v>ст-ть</v>
          </cell>
          <cell r="BO20" t="str">
            <v>единицы</v>
          </cell>
          <cell r="BP20" t="str">
            <v>ст-ть</v>
          </cell>
          <cell r="BR20" t="str">
            <v>единицы</v>
          </cell>
          <cell r="BS20" t="str">
            <v>ст-ть</v>
          </cell>
          <cell r="BU20" t="str">
            <v>единицы</v>
          </cell>
          <cell r="BV20" t="str">
            <v>ст-ть</v>
          </cell>
          <cell r="BX20" t="str">
            <v>единицы</v>
          </cell>
          <cell r="BY20" t="str">
            <v>ст-ть</v>
          </cell>
          <cell r="CA20" t="str">
            <v>единицы</v>
          </cell>
          <cell r="CB20" t="str">
            <v>ст-ть</v>
          </cell>
          <cell r="CD20" t="str">
            <v>единицы</v>
          </cell>
          <cell r="CE20" t="str">
            <v>ст-ть</v>
          </cell>
          <cell r="CG20" t="str">
            <v>единицы</v>
          </cell>
          <cell r="CH20" t="str">
            <v>ст-ть</v>
          </cell>
          <cell r="CJ20" t="str">
            <v>единицы</v>
          </cell>
          <cell r="CK20" t="str">
            <v>ст-ть</v>
          </cell>
        </row>
        <row r="21">
          <cell r="I21">
            <v>7</v>
          </cell>
          <cell r="J21">
            <v>8</v>
          </cell>
          <cell r="K21">
            <v>9</v>
          </cell>
          <cell r="L21">
            <v>10</v>
          </cell>
          <cell r="M21">
            <v>11</v>
          </cell>
          <cell r="N21">
            <v>12</v>
          </cell>
          <cell r="O21">
            <v>13</v>
          </cell>
          <cell r="P21">
            <v>14</v>
          </cell>
          <cell r="Q21">
            <v>15</v>
          </cell>
          <cell r="R21">
            <v>7</v>
          </cell>
          <cell r="S21">
            <v>8</v>
          </cell>
          <cell r="T21">
            <v>9</v>
          </cell>
          <cell r="U21">
            <v>10</v>
          </cell>
          <cell r="V21">
            <v>11</v>
          </cell>
          <cell r="W21">
            <v>12</v>
          </cell>
          <cell r="X21">
            <v>13</v>
          </cell>
          <cell r="Y21">
            <v>14</v>
          </cell>
          <cell r="Z21">
            <v>15</v>
          </cell>
          <cell r="AA21">
            <v>7</v>
          </cell>
          <cell r="AB21">
            <v>8</v>
          </cell>
          <cell r="AC21">
            <v>9</v>
          </cell>
          <cell r="AD21">
            <v>10</v>
          </cell>
          <cell r="AE21">
            <v>11</v>
          </cell>
          <cell r="AF21">
            <v>12</v>
          </cell>
          <cell r="AG21">
            <v>13</v>
          </cell>
          <cell r="AH21">
            <v>14</v>
          </cell>
          <cell r="AI21">
            <v>15</v>
          </cell>
          <cell r="AJ21">
            <v>7</v>
          </cell>
          <cell r="AK21">
            <v>8</v>
          </cell>
          <cell r="AL21">
            <v>9</v>
          </cell>
          <cell r="AM21">
            <v>10</v>
          </cell>
          <cell r="AN21">
            <v>11</v>
          </cell>
          <cell r="AO21">
            <v>12</v>
          </cell>
          <cell r="AP21">
            <v>13</v>
          </cell>
          <cell r="AQ21">
            <v>14</v>
          </cell>
          <cell r="AR21">
            <v>15</v>
          </cell>
          <cell r="AS21">
            <v>7</v>
          </cell>
          <cell r="AT21">
            <v>8</v>
          </cell>
          <cell r="AU21">
            <v>9</v>
          </cell>
          <cell r="AV21">
            <v>10</v>
          </cell>
          <cell r="AW21">
            <v>11</v>
          </cell>
          <cell r="AX21">
            <v>12</v>
          </cell>
          <cell r="AY21">
            <v>13</v>
          </cell>
          <cell r="AZ21">
            <v>14</v>
          </cell>
          <cell r="BA21">
            <v>15</v>
          </cell>
          <cell r="BB21">
            <v>7</v>
          </cell>
          <cell r="BC21">
            <v>8</v>
          </cell>
          <cell r="BD21">
            <v>9</v>
          </cell>
          <cell r="BE21">
            <v>10</v>
          </cell>
          <cell r="BF21">
            <v>11</v>
          </cell>
          <cell r="BG21">
            <v>12</v>
          </cell>
          <cell r="BH21">
            <v>13</v>
          </cell>
          <cell r="BI21">
            <v>14</v>
          </cell>
          <cell r="BJ21">
            <v>15</v>
          </cell>
          <cell r="BK21">
            <v>7</v>
          </cell>
          <cell r="BL21">
            <v>8</v>
          </cell>
          <cell r="BM21">
            <v>9</v>
          </cell>
          <cell r="BN21">
            <v>10</v>
          </cell>
          <cell r="BO21">
            <v>11</v>
          </cell>
          <cell r="BP21">
            <v>12</v>
          </cell>
          <cell r="BQ21">
            <v>13</v>
          </cell>
          <cell r="BR21">
            <v>14</v>
          </cell>
          <cell r="BS21">
            <v>15</v>
          </cell>
          <cell r="BT21">
            <v>7</v>
          </cell>
          <cell r="BU21">
            <v>8</v>
          </cell>
          <cell r="BV21">
            <v>9</v>
          </cell>
          <cell r="BW21">
            <v>10</v>
          </cell>
          <cell r="BX21">
            <v>11</v>
          </cell>
          <cell r="BY21">
            <v>12</v>
          </cell>
          <cell r="BZ21">
            <v>13</v>
          </cell>
          <cell r="CA21">
            <v>14</v>
          </cell>
          <cell r="CB21">
            <v>15</v>
          </cell>
          <cell r="CC21">
            <v>7</v>
          </cell>
          <cell r="CD21">
            <v>8</v>
          </cell>
          <cell r="CE21">
            <v>9</v>
          </cell>
          <cell r="CF21">
            <v>10</v>
          </cell>
          <cell r="CG21">
            <v>11</v>
          </cell>
          <cell r="CH21">
            <v>12</v>
          </cell>
          <cell r="CI21">
            <v>13</v>
          </cell>
          <cell r="CJ21">
            <v>14</v>
          </cell>
          <cell r="CK21">
            <v>15</v>
          </cell>
        </row>
        <row r="22">
          <cell r="L22" t="str">
            <v>В копилку</v>
          </cell>
          <cell r="M22" t="str">
            <v>В копилку</v>
          </cell>
          <cell r="N22" t="str">
            <v>В копилку</v>
          </cell>
          <cell r="U22" t="str">
            <v>В копилку</v>
          </cell>
          <cell r="V22" t="str">
            <v>В копилку</v>
          </cell>
          <cell r="W22" t="str">
            <v>В копилку</v>
          </cell>
          <cell r="AD22" t="str">
            <v>В копилку</v>
          </cell>
          <cell r="AE22" t="str">
            <v>В копилку</v>
          </cell>
          <cell r="AF22" t="str">
            <v>В копилку</v>
          </cell>
          <cell r="AM22" t="str">
            <v>В копилку</v>
          </cell>
          <cell r="AN22" t="str">
            <v>В копилку</v>
          </cell>
          <cell r="AO22" t="str">
            <v>В копилку</v>
          </cell>
          <cell r="AV22" t="str">
            <v>В копилку</v>
          </cell>
          <cell r="AW22" t="str">
            <v>В копилку</v>
          </cell>
          <cell r="AX22" t="str">
            <v>В копилку</v>
          </cell>
          <cell r="BE22" t="str">
            <v>В копилку</v>
          </cell>
          <cell r="BF22" t="str">
            <v>В копилку</v>
          </cell>
          <cell r="BG22" t="str">
            <v>В копилку</v>
          </cell>
          <cell r="BN22" t="str">
            <v>В копилку</v>
          </cell>
          <cell r="BO22" t="str">
            <v>В копилку</v>
          </cell>
          <cell r="BP22" t="str">
            <v>В копилку</v>
          </cell>
          <cell r="BW22" t="str">
            <v>В копилку</v>
          </cell>
          <cell r="BX22" t="str">
            <v>В копилку</v>
          </cell>
          <cell r="BY22" t="str">
            <v>В копилку</v>
          </cell>
          <cell r="CF22" t="str">
            <v>В копилку</v>
          </cell>
          <cell r="CG22" t="str">
            <v>В копилку</v>
          </cell>
          <cell r="CH22" t="str">
            <v>В копилку</v>
          </cell>
        </row>
        <row r="26">
          <cell r="K26">
            <v>0</v>
          </cell>
          <cell r="L26">
            <v>0</v>
          </cell>
          <cell r="N26">
            <v>0</v>
          </cell>
          <cell r="O26">
            <v>0</v>
          </cell>
          <cell r="Q26">
            <v>0</v>
          </cell>
          <cell r="T26">
            <v>0</v>
          </cell>
          <cell r="U26">
            <v>0</v>
          </cell>
          <cell r="W26">
            <v>0</v>
          </cell>
          <cell r="X26">
            <v>0</v>
          </cell>
          <cell r="Z26">
            <v>0</v>
          </cell>
          <cell r="AC26">
            <v>0</v>
          </cell>
          <cell r="AD26">
            <v>0</v>
          </cell>
          <cell r="AF26">
            <v>0</v>
          </cell>
          <cell r="AG26">
            <v>0</v>
          </cell>
          <cell r="AI26">
            <v>0</v>
          </cell>
          <cell r="AL26">
            <v>0</v>
          </cell>
          <cell r="AM26">
            <v>0</v>
          </cell>
          <cell r="AO26">
            <v>0</v>
          </cell>
          <cell r="AP26">
            <v>0</v>
          </cell>
          <cell r="AR26">
            <v>0</v>
          </cell>
          <cell r="AU26">
            <v>0</v>
          </cell>
          <cell r="AV26">
            <v>0</v>
          </cell>
          <cell r="AX26">
            <v>0</v>
          </cell>
          <cell r="AY26">
            <v>0</v>
          </cell>
          <cell r="BA26">
            <v>0</v>
          </cell>
          <cell r="BD26">
            <v>0</v>
          </cell>
          <cell r="BE26">
            <v>0</v>
          </cell>
          <cell r="BG26">
            <v>0</v>
          </cell>
          <cell r="BH26">
            <v>0</v>
          </cell>
          <cell r="BJ26">
            <v>0</v>
          </cell>
          <cell r="BM26">
            <v>0</v>
          </cell>
          <cell r="BN26">
            <v>0</v>
          </cell>
          <cell r="BP26">
            <v>0</v>
          </cell>
          <cell r="BQ26">
            <v>0</v>
          </cell>
          <cell r="BS26">
            <v>0</v>
          </cell>
          <cell r="BV26">
            <v>0</v>
          </cell>
          <cell r="BW26">
            <v>0</v>
          </cell>
          <cell r="BY26">
            <v>0</v>
          </cell>
          <cell r="BZ26">
            <v>0</v>
          </cell>
          <cell r="CB26">
            <v>0</v>
          </cell>
          <cell r="CE26">
            <v>0</v>
          </cell>
          <cell r="CF26">
            <v>0</v>
          </cell>
          <cell r="CH26">
            <v>0</v>
          </cell>
          <cell r="CI26">
            <v>0</v>
          </cell>
          <cell r="CK26">
            <v>0</v>
          </cell>
        </row>
        <row r="27">
          <cell r="K27">
            <v>0</v>
          </cell>
          <cell r="M27">
            <v>0</v>
          </cell>
          <cell r="N27">
            <v>0</v>
          </cell>
          <cell r="P27">
            <v>0</v>
          </cell>
          <cell r="Q27">
            <v>0</v>
          </cell>
          <cell r="T27">
            <v>0</v>
          </cell>
          <cell r="V27">
            <v>0</v>
          </cell>
          <cell r="W27">
            <v>0</v>
          </cell>
          <cell r="Y27">
            <v>0</v>
          </cell>
          <cell r="Z27">
            <v>0</v>
          </cell>
          <cell r="AC27">
            <v>0</v>
          </cell>
          <cell r="AE27">
            <v>0</v>
          </cell>
          <cell r="AF27">
            <v>0</v>
          </cell>
          <cell r="AH27">
            <v>0</v>
          </cell>
          <cell r="AI27">
            <v>0</v>
          </cell>
          <cell r="AL27">
            <v>0</v>
          </cell>
          <cell r="AN27">
            <v>0</v>
          </cell>
          <cell r="AO27">
            <v>0</v>
          </cell>
          <cell r="AQ27">
            <v>0</v>
          </cell>
          <cell r="AR27">
            <v>0</v>
          </cell>
          <cell r="AU27">
            <v>0</v>
          </cell>
          <cell r="AW27">
            <v>0</v>
          </cell>
          <cell r="AX27">
            <v>0</v>
          </cell>
          <cell r="AZ27">
            <v>0</v>
          </cell>
          <cell r="BA27">
            <v>0</v>
          </cell>
          <cell r="BD27">
            <v>0</v>
          </cell>
          <cell r="BF27">
            <v>0</v>
          </cell>
          <cell r="BG27">
            <v>0</v>
          </cell>
          <cell r="BI27">
            <v>0</v>
          </cell>
          <cell r="BJ27">
            <v>0</v>
          </cell>
          <cell r="BM27">
            <v>0</v>
          </cell>
          <cell r="BO27">
            <v>0</v>
          </cell>
          <cell r="BP27">
            <v>0</v>
          </cell>
          <cell r="BR27">
            <v>0</v>
          </cell>
          <cell r="BS27">
            <v>0</v>
          </cell>
          <cell r="BV27">
            <v>0</v>
          </cell>
          <cell r="BX27">
            <v>0</v>
          </cell>
          <cell r="BY27">
            <v>0</v>
          </cell>
          <cell r="CA27">
            <v>0</v>
          </cell>
          <cell r="CB27">
            <v>0</v>
          </cell>
          <cell r="CE27">
            <v>0</v>
          </cell>
          <cell r="CG27">
            <v>0</v>
          </cell>
          <cell r="CH27">
            <v>0</v>
          </cell>
          <cell r="CJ27">
            <v>0</v>
          </cell>
          <cell r="CK27">
            <v>0</v>
          </cell>
        </row>
        <row r="28">
          <cell r="K28">
            <v>0</v>
          </cell>
          <cell r="N28">
            <v>0</v>
          </cell>
          <cell r="Q28">
            <v>0</v>
          </cell>
          <cell r="T28">
            <v>0</v>
          </cell>
          <cell r="W28">
            <v>0</v>
          </cell>
          <cell r="Z28">
            <v>0</v>
          </cell>
          <cell r="AC28">
            <v>0</v>
          </cell>
          <cell r="AF28">
            <v>0</v>
          </cell>
          <cell r="AI28">
            <v>0</v>
          </cell>
          <cell r="AL28">
            <v>0</v>
          </cell>
          <cell r="AO28">
            <v>0</v>
          </cell>
          <cell r="AR28">
            <v>0</v>
          </cell>
          <cell r="AU28">
            <v>0</v>
          </cell>
          <cell r="AX28">
            <v>0</v>
          </cell>
          <cell r="BA28">
            <v>0</v>
          </cell>
          <cell r="BD28">
            <v>0</v>
          </cell>
          <cell r="BG28">
            <v>0</v>
          </cell>
          <cell r="BJ28">
            <v>0</v>
          </cell>
          <cell r="BM28">
            <v>0</v>
          </cell>
          <cell r="BP28">
            <v>0</v>
          </cell>
          <cell r="BS28">
            <v>0</v>
          </cell>
          <cell r="BV28">
            <v>0</v>
          </cell>
          <cell r="BY28">
            <v>0</v>
          </cell>
          <cell r="CB28">
            <v>0</v>
          </cell>
          <cell r="CE28">
            <v>0</v>
          </cell>
          <cell r="CH28">
            <v>0</v>
          </cell>
          <cell r="CK28">
            <v>0</v>
          </cell>
        </row>
        <row r="29">
          <cell r="K29">
            <v>0</v>
          </cell>
          <cell r="L29">
            <v>0</v>
          </cell>
          <cell r="M29">
            <v>0</v>
          </cell>
          <cell r="N29">
            <v>0</v>
          </cell>
          <cell r="O29">
            <v>0</v>
          </cell>
          <cell r="P29">
            <v>0</v>
          </cell>
          <cell r="Q29">
            <v>0</v>
          </cell>
          <cell r="T29">
            <v>0</v>
          </cell>
          <cell r="U29">
            <v>0</v>
          </cell>
          <cell r="V29">
            <v>0</v>
          </cell>
          <cell r="W29">
            <v>0</v>
          </cell>
          <cell r="X29">
            <v>0</v>
          </cell>
          <cell r="Y29">
            <v>0</v>
          </cell>
          <cell r="Z29">
            <v>0</v>
          </cell>
          <cell r="AC29">
            <v>0</v>
          </cell>
          <cell r="AD29">
            <v>0</v>
          </cell>
          <cell r="AE29">
            <v>0</v>
          </cell>
          <cell r="AF29">
            <v>0</v>
          </cell>
          <cell r="AG29">
            <v>0</v>
          </cell>
          <cell r="AH29">
            <v>0</v>
          </cell>
          <cell r="AI29">
            <v>0</v>
          </cell>
          <cell r="AL29">
            <v>0</v>
          </cell>
          <cell r="AM29">
            <v>0</v>
          </cell>
          <cell r="AN29">
            <v>0</v>
          </cell>
          <cell r="AO29">
            <v>0</v>
          </cell>
          <cell r="AP29">
            <v>0</v>
          </cell>
          <cell r="AQ29">
            <v>0</v>
          </cell>
          <cell r="AR29">
            <v>0</v>
          </cell>
          <cell r="AU29">
            <v>0</v>
          </cell>
          <cell r="AV29">
            <v>0</v>
          </cell>
          <cell r="AW29">
            <v>0</v>
          </cell>
          <cell r="AX29">
            <v>0</v>
          </cell>
          <cell r="AY29">
            <v>0</v>
          </cell>
          <cell r="AZ29">
            <v>0</v>
          </cell>
          <cell r="BA29">
            <v>0</v>
          </cell>
          <cell r="BD29">
            <v>0</v>
          </cell>
          <cell r="BE29">
            <v>0</v>
          </cell>
          <cell r="BF29">
            <v>0</v>
          </cell>
          <cell r="BG29">
            <v>0</v>
          </cell>
          <cell r="BH29">
            <v>0</v>
          </cell>
          <cell r="BI29">
            <v>0</v>
          </cell>
          <cell r="BJ29">
            <v>0</v>
          </cell>
          <cell r="BM29">
            <v>0</v>
          </cell>
          <cell r="BN29">
            <v>0</v>
          </cell>
          <cell r="BO29">
            <v>0</v>
          </cell>
          <cell r="BP29">
            <v>0</v>
          </cell>
          <cell r="BQ29">
            <v>0</v>
          </cell>
          <cell r="BR29">
            <v>0</v>
          </cell>
          <cell r="BS29">
            <v>0</v>
          </cell>
          <cell r="BV29">
            <v>0</v>
          </cell>
          <cell r="BW29">
            <v>0</v>
          </cell>
          <cell r="BX29">
            <v>0</v>
          </cell>
          <cell r="BY29">
            <v>0</v>
          </cell>
          <cell r="BZ29">
            <v>0</v>
          </cell>
          <cell r="CA29">
            <v>0</v>
          </cell>
          <cell r="CB29">
            <v>0</v>
          </cell>
          <cell r="CE29">
            <v>0</v>
          </cell>
          <cell r="CF29">
            <v>0</v>
          </cell>
          <cell r="CG29">
            <v>0</v>
          </cell>
          <cell r="CH29">
            <v>0</v>
          </cell>
          <cell r="CI29">
            <v>0</v>
          </cell>
          <cell r="CJ29">
            <v>0</v>
          </cell>
          <cell r="CK29">
            <v>0</v>
          </cell>
        </row>
        <row r="30">
          <cell r="K30">
            <v>0</v>
          </cell>
          <cell r="L30">
            <v>0</v>
          </cell>
          <cell r="M30">
            <v>0</v>
          </cell>
          <cell r="N30">
            <v>0</v>
          </cell>
          <cell r="O30">
            <v>0</v>
          </cell>
          <cell r="P30">
            <v>0</v>
          </cell>
          <cell r="Q30">
            <v>0</v>
          </cell>
          <cell r="T30">
            <v>0</v>
          </cell>
          <cell r="U30">
            <v>0</v>
          </cell>
          <cell r="V30">
            <v>0</v>
          </cell>
          <cell r="W30">
            <v>0</v>
          </cell>
          <cell r="X30">
            <v>0</v>
          </cell>
          <cell r="Y30">
            <v>0</v>
          </cell>
          <cell r="Z30">
            <v>0</v>
          </cell>
          <cell r="AC30">
            <v>0</v>
          </cell>
          <cell r="AD30">
            <v>0</v>
          </cell>
          <cell r="AE30">
            <v>0</v>
          </cell>
          <cell r="AF30">
            <v>0</v>
          </cell>
          <cell r="AG30">
            <v>0</v>
          </cell>
          <cell r="AH30">
            <v>0</v>
          </cell>
          <cell r="AI30">
            <v>0</v>
          </cell>
          <cell r="AL30">
            <v>0</v>
          </cell>
          <cell r="AM30">
            <v>0</v>
          </cell>
          <cell r="AN30">
            <v>0</v>
          </cell>
          <cell r="AO30">
            <v>0</v>
          </cell>
          <cell r="AP30">
            <v>0</v>
          </cell>
          <cell r="AQ30">
            <v>0</v>
          </cell>
          <cell r="AR30">
            <v>0</v>
          </cell>
          <cell r="AU30">
            <v>0</v>
          </cell>
          <cell r="AV30">
            <v>0</v>
          </cell>
          <cell r="AW30">
            <v>0</v>
          </cell>
          <cell r="AX30">
            <v>0</v>
          </cell>
          <cell r="AY30">
            <v>0</v>
          </cell>
          <cell r="AZ30">
            <v>0</v>
          </cell>
          <cell r="BA30">
            <v>0</v>
          </cell>
          <cell r="BD30">
            <v>0</v>
          </cell>
          <cell r="BE30">
            <v>0</v>
          </cell>
          <cell r="BF30">
            <v>0</v>
          </cell>
          <cell r="BG30">
            <v>0</v>
          </cell>
          <cell r="BH30">
            <v>0</v>
          </cell>
          <cell r="BI30">
            <v>0</v>
          </cell>
          <cell r="BJ30">
            <v>0</v>
          </cell>
          <cell r="BM30">
            <v>0</v>
          </cell>
          <cell r="BN30">
            <v>0</v>
          </cell>
          <cell r="BO30">
            <v>0</v>
          </cell>
          <cell r="BP30">
            <v>0</v>
          </cell>
          <cell r="BQ30">
            <v>0</v>
          </cell>
          <cell r="BR30">
            <v>0</v>
          </cell>
          <cell r="BS30">
            <v>0</v>
          </cell>
          <cell r="BV30">
            <v>0</v>
          </cell>
          <cell r="BW30">
            <v>0</v>
          </cell>
          <cell r="BX30">
            <v>0</v>
          </cell>
          <cell r="BY30">
            <v>0</v>
          </cell>
          <cell r="BZ30">
            <v>0</v>
          </cell>
          <cell r="CA30">
            <v>0</v>
          </cell>
          <cell r="CB30">
            <v>0</v>
          </cell>
          <cell r="CE30">
            <v>0</v>
          </cell>
          <cell r="CF30">
            <v>0</v>
          </cell>
          <cell r="CG30">
            <v>0</v>
          </cell>
          <cell r="CH30">
            <v>0</v>
          </cell>
          <cell r="CI30">
            <v>0</v>
          </cell>
          <cell r="CJ30">
            <v>0</v>
          </cell>
          <cell r="CK30">
            <v>0</v>
          </cell>
        </row>
        <row r="32">
          <cell r="K32">
            <v>0</v>
          </cell>
          <cell r="L32">
            <v>0</v>
          </cell>
          <cell r="N32">
            <v>0</v>
          </cell>
          <cell r="O32">
            <v>0</v>
          </cell>
          <cell r="Q32">
            <v>0</v>
          </cell>
          <cell r="T32">
            <v>0</v>
          </cell>
          <cell r="U32">
            <v>0</v>
          </cell>
          <cell r="W32">
            <v>0</v>
          </cell>
          <cell r="X32">
            <v>0</v>
          </cell>
          <cell r="Z32">
            <v>0</v>
          </cell>
          <cell r="AC32">
            <v>0</v>
          </cell>
          <cell r="AD32">
            <v>0</v>
          </cell>
          <cell r="AF32">
            <v>0</v>
          </cell>
          <cell r="AG32">
            <v>0</v>
          </cell>
          <cell r="AI32">
            <v>0</v>
          </cell>
          <cell r="AL32">
            <v>0</v>
          </cell>
          <cell r="AM32">
            <v>0</v>
          </cell>
          <cell r="AO32">
            <v>0</v>
          </cell>
          <cell r="AP32">
            <v>0</v>
          </cell>
          <cell r="AR32">
            <v>0</v>
          </cell>
          <cell r="AU32">
            <v>0</v>
          </cell>
          <cell r="AV32">
            <v>0</v>
          </cell>
          <cell r="AX32">
            <v>0</v>
          </cell>
          <cell r="AY32">
            <v>0</v>
          </cell>
          <cell r="BA32">
            <v>0</v>
          </cell>
          <cell r="BD32">
            <v>0</v>
          </cell>
          <cell r="BE32">
            <v>0</v>
          </cell>
          <cell r="BG32">
            <v>0</v>
          </cell>
          <cell r="BH32">
            <v>0</v>
          </cell>
          <cell r="BJ32">
            <v>0</v>
          </cell>
          <cell r="BM32">
            <v>0</v>
          </cell>
          <cell r="BN32">
            <v>0</v>
          </cell>
          <cell r="BP32">
            <v>0</v>
          </cell>
          <cell r="BQ32">
            <v>0</v>
          </cell>
          <cell r="BS32">
            <v>0</v>
          </cell>
          <cell r="BV32">
            <v>0</v>
          </cell>
          <cell r="BW32">
            <v>0</v>
          </cell>
          <cell r="BY32">
            <v>0</v>
          </cell>
          <cell r="BZ32">
            <v>0</v>
          </cell>
          <cell r="CB32">
            <v>0</v>
          </cell>
          <cell r="CE32">
            <v>0</v>
          </cell>
          <cell r="CF32">
            <v>0</v>
          </cell>
          <cell r="CH32">
            <v>0</v>
          </cell>
          <cell r="CI32">
            <v>0</v>
          </cell>
          <cell r="CK32">
            <v>0</v>
          </cell>
        </row>
        <row r="33">
          <cell r="K33">
            <v>0</v>
          </cell>
          <cell r="M33">
            <v>0</v>
          </cell>
          <cell r="N33">
            <v>0</v>
          </cell>
          <cell r="P33">
            <v>0</v>
          </cell>
          <cell r="Q33">
            <v>0</v>
          </cell>
          <cell r="T33">
            <v>0</v>
          </cell>
          <cell r="V33">
            <v>0</v>
          </cell>
          <cell r="W33">
            <v>0</v>
          </cell>
          <cell r="Y33">
            <v>0</v>
          </cell>
          <cell r="Z33">
            <v>0</v>
          </cell>
          <cell r="AC33">
            <v>0</v>
          </cell>
          <cell r="AE33">
            <v>0</v>
          </cell>
          <cell r="AF33">
            <v>0</v>
          </cell>
          <cell r="AH33">
            <v>0</v>
          </cell>
          <cell r="AI33">
            <v>0</v>
          </cell>
          <cell r="AL33">
            <v>0</v>
          </cell>
          <cell r="AN33">
            <v>0</v>
          </cell>
          <cell r="AO33">
            <v>0</v>
          </cell>
          <cell r="AQ33">
            <v>0</v>
          </cell>
          <cell r="AR33">
            <v>0</v>
          </cell>
          <cell r="AU33">
            <v>0</v>
          </cell>
          <cell r="AW33">
            <v>0</v>
          </cell>
          <cell r="AX33">
            <v>0</v>
          </cell>
          <cell r="AZ33">
            <v>0</v>
          </cell>
          <cell r="BA33">
            <v>0</v>
          </cell>
          <cell r="BD33">
            <v>0</v>
          </cell>
          <cell r="BF33">
            <v>0</v>
          </cell>
          <cell r="BG33">
            <v>0</v>
          </cell>
          <cell r="BI33">
            <v>0</v>
          </cell>
          <cell r="BJ33">
            <v>0</v>
          </cell>
          <cell r="BM33">
            <v>0</v>
          </cell>
          <cell r="BO33">
            <v>0</v>
          </cell>
          <cell r="BP33">
            <v>0</v>
          </cell>
          <cell r="BR33">
            <v>0</v>
          </cell>
          <cell r="BS33">
            <v>0</v>
          </cell>
          <cell r="BV33">
            <v>0</v>
          </cell>
          <cell r="BX33">
            <v>0</v>
          </cell>
          <cell r="BY33">
            <v>0</v>
          </cell>
          <cell r="CA33">
            <v>0</v>
          </cell>
          <cell r="CB33">
            <v>0</v>
          </cell>
          <cell r="CE33">
            <v>0</v>
          </cell>
          <cell r="CG33">
            <v>0</v>
          </cell>
          <cell r="CH33">
            <v>0</v>
          </cell>
          <cell r="CJ33">
            <v>0</v>
          </cell>
          <cell r="CK33">
            <v>0</v>
          </cell>
        </row>
        <row r="34">
          <cell r="K34">
            <v>0</v>
          </cell>
          <cell r="N34">
            <v>0</v>
          </cell>
          <cell r="Q34">
            <v>0</v>
          </cell>
          <cell r="T34">
            <v>0</v>
          </cell>
          <cell r="W34">
            <v>0</v>
          </cell>
          <cell r="Z34">
            <v>0</v>
          </cell>
          <cell r="AC34">
            <v>0</v>
          </cell>
          <cell r="AF34">
            <v>0</v>
          </cell>
          <cell r="AI34">
            <v>0</v>
          </cell>
          <cell r="AL34">
            <v>0</v>
          </cell>
          <cell r="AO34">
            <v>0</v>
          </cell>
          <cell r="AR34">
            <v>0</v>
          </cell>
          <cell r="AU34">
            <v>0</v>
          </cell>
          <cell r="AX34">
            <v>0</v>
          </cell>
          <cell r="BA34">
            <v>0</v>
          </cell>
          <cell r="BD34">
            <v>0</v>
          </cell>
          <cell r="BG34">
            <v>0</v>
          </cell>
          <cell r="BJ34">
            <v>0</v>
          </cell>
          <cell r="BM34">
            <v>0</v>
          </cell>
          <cell r="BP34">
            <v>0</v>
          </cell>
          <cell r="BS34">
            <v>0</v>
          </cell>
          <cell r="BV34">
            <v>0</v>
          </cell>
          <cell r="BY34">
            <v>0</v>
          </cell>
          <cell r="CB34">
            <v>0</v>
          </cell>
          <cell r="CE34">
            <v>0</v>
          </cell>
          <cell r="CH34">
            <v>0</v>
          </cell>
          <cell r="CK34">
            <v>0</v>
          </cell>
        </row>
        <row r="35">
          <cell r="K35">
            <v>0</v>
          </cell>
          <cell r="L35">
            <v>0</v>
          </cell>
          <cell r="M35">
            <v>0</v>
          </cell>
          <cell r="N35">
            <v>0</v>
          </cell>
          <cell r="O35">
            <v>0</v>
          </cell>
          <cell r="P35">
            <v>0</v>
          </cell>
          <cell r="Q35">
            <v>0</v>
          </cell>
          <cell r="T35">
            <v>0</v>
          </cell>
          <cell r="U35">
            <v>0</v>
          </cell>
          <cell r="V35">
            <v>0</v>
          </cell>
          <cell r="W35">
            <v>0</v>
          </cell>
          <cell r="X35">
            <v>0</v>
          </cell>
          <cell r="Y35">
            <v>0</v>
          </cell>
          <cell r="Z35">
            <v>0</v>
          </cell>
          <cell r="AC35">
            <v>0</v>
          </cell>
          <cell r="AD35">
            <v>0</v>
          </cell>
          <cell r="AE35">
            <v>0</v>
          </cell>
          <cell r="AF35">
            <v>0</v>
          </cell>
          <cell r="AG35">
            <v>0</v>
          </cell>
          <cell r="AH35">
            <v>0</v>
          </cell>
          <cell r="AI35">
            <v>0</v>
          </cell>
          <cell r="AL35">
            <v>0</v>
          </cell>
          <cell r="AM35">
            <v>0</v>
          </cell>
          <cell r="AN35">
            <v>0</v>
          </cell>
          <cell r="AO35">
            <v>0</v>
          </cell>
          <cell r="AP35">
            <v>0</v>
          </cell>
          <cell r="AQ35">
            <v>0</v>
          </cell>
          <cell r="AR35">
            <v>0</v>
          </cell>
          <cell r="AU35">
            <v>0</v>
          </cell>
          <cell r="AV35">
            <v>0</v>
          </cell>
          <cell r="AW35">
            <v>0</v>
          </cell>
          <cell r="AX35">
            <v>0</v>
          </cell>
          <cell r="AY35">
            <v>0</v>
          </cell>
          <cell r="AZ35">
            <v>0</v>
          </cell>
          <cell r="BA35">
            <v>0</v>
          </cell>
          <cell r="BD35">
            <v>0</v>
          </cell>
          <cell r="BE35">
            <v>0</v>
          </cell>
          <cell r="BF35">
            <v>0</v>
          </cell>
          <cell r="BG35">
            <v>0</v>
          </cell>
          <cell r="BH35">
            <v>0</v>
          </cell>
          <cell r="BI35">
            <v>0</v>
          </cell>
          <cell r="BJ35">
            <v>0</v>
          </cell>
          <cell r="BM35">
            <v>0</v>
          </cell>
          <cell r="BN35">
            <v>0</v>
          </cell>
          <cell r="BO35">
            <v>0</v>
          </cell>
          <cell r="BP35">
            <v>0</v>
          </cell>
          <cell r="BQ35">
            <v>0</v>
          </cell>
          <cell r="BR35">
            <v>0</v>
          </cell>
          <cell r="BS35">
            <v>0</v>
          </cell>
          <cell r="BV35">
            <v>0</v>
          </cell>
          <cell r="BW35">
            <v>0</v>
          </cell>
          <cell r="BX35">
            <v>0</v>
          </cell>
          <cell r="BY35">
            <v>0</v>
          </cell>
          <cell r="BZ35">
            <v>0</v>
          </cell>
          <cell r="CA35">
            <v>0</v>
          </cell>
          <cell r="CB35">
            <v>0</v>
          </cell>
          <cell r="CE35">
            <v>0</v>
          </cell>
          <cell r="CF35">
            <v>0</v>
          </cell>
          <cell r="CG35">
            <v>0</v>
          </cell>
          <cell r="CH35">
            <v>0</v>
          </cell>
          <cell r="CI35">
            <v>0</v>
          </cell>
          <cell r="CJ35">
            <v>0</v>
          </cell>
          <cell r="CK35">
            <v>0</v>
          </cell>
        </row>
        <row r="36">
          <cell r="K36">
            <v>0</v>
          </cell>
          <cell r="L36">
            <v>0</v>
          </cell>
          <cell r="M36">
            <v>0</v>
          </cell>
          <cell r="N36">
            <v>0</v>
          </cell>
          <cell r="O36">
            <v>0</v>
          </cell>
          <cell r="P36">
            <v>0</v>
          </cell>
          <cell r="Q36">
            <v>0</v>
          </cell>
          <cell r="T36">
            <v>0</v>
          </cell>
          <cell r="U36">
            <v>0</v>
          </cell>
          <cell r="V36">
            <v>0</v>
          </cell>
          <cell r="W36">
            <v>0</v>
          </cell>
          <cell r="X36">
            <v>0</v>
          </cell>
          <cell r="Y36">
            <v>0</v>
          </cell>
          <cell r="Z36">
            <v>0</v>
          </cell>
          <cell r="AC36">
            <v>0</v>
          </cell>
          <cell r="AD36">
            <v>0</v>
          </cell>
          <cell r="AE36">
            <v>0</v>
          </cell>
          <cell r="AF36">
            <v>0</v>
          </cell>
          <cell r="AG36">
            <v>0</v>
          </cell>
          <cell r="AH36">
            <v>0</v>
          </cell>
          <cell r="AI36">
            <v>0</v>
          </cell>
          <cell r="AL36">
            <v>0</v>
          </cell>
          <cell r="AM36">
            <v>0</v>
          </cell>
          <cell r="AN36">
            <v>0</v>
          </cell>
          <cell r="AO36">
            <v>0</v>
          </cell>
          <cell r="AP36">
            <v>0</v>
          </cell>
          <cell r="AQ36">
            <v>0</v>
          </cell>
          <cell r="AR36">
            <v>0</v>
          </cell>
          <cell r="AU36">
            <v>0</v>
          </cell>
          <cell r="AV36">
            <v>0</v>
          </cell>
          <cell r="AW36">
            <v>0</v>
          </cell>
          <cell r="AX36">
            <v>0</v>
          </cell>
          <cell r="AY36">
            <v>0</v>
          </cell>
          <cell r="AZ36">
            <v>0</v>
          </cell>
          <cell r="BA36">
            <v>0</v>
          </cell>
          <cell r="BD36">
            <v>0</v>
          </cell>
          <cell r="BE36">
            <v>0</v>
          </cell>
          <cell r="BF36">
            <v>0</v>
          </cell>
          <cell r="BG36">
            <v>0</v>
          </cell>
          <cell r="BH36">
            <v>0</v>
          </cell>
          <cell r="BI36">
            <v>0</v>
          </cell>
          <cell r="BJ36">
            <v>0</v>
          </cell>
          <cell r="BM36">
            <v>0</v>
          </cell>
          <cell r="BN36">
            <v>0</v>
          </cell>
          <cell r="BO36">
            <v>0</v>
          </cell>
          <cell r="BP36">
            <v>0</v>
          </cell>
          <cell r="BQ36">
            <v>0</v>
          </cell>
          <cell r="BR36">
            <v>0</v>
          </cell>
          <cell r="BS36">
            <v>0</v>
          </cell>
          <cell r="BV36">
            <v>0</v>
          </cell>
          <cell r="BW36">
            <v>0</v>
          </cell>
          <cell r="BX36">
            <v>0</v>
          </cell>
          <cell r="BY36">
            <v>0</v>
          </cell>
          <cell r="BZ36">
            <v>0</v>
          </cell>
          <cell r="CA36">
            <v>0</v>
          </cell>
          <cell r="CB36">
            <v>0</v>
          </cell>
          <cell r="CE36">
            <v>0</v>
          </cell>
          <cell r="CF36">
            <v>0</v>
          </cell>
          <cell r="CG36">
            <v>0</v>
          </cell>
          <cell r="CH36">
            <v>0</v>
          </cell>
          <cell r="CI36">
            <v>0</v>
          </cell>
          <cell r="CJ36">
            <v>0</v>
          </cell>
          <cell r="CK36">
            <v>0</v>
          </cell>
        </row>
        <row r="37">
          <cell r="K37">
            <v>0</v>
          </cell>
          <cell r="L37">
            <v>0</v>
          </cell>
          <cell r="M37">
            <v>0</v>
          </cell>
          <cell r="N37">
            <v>0</v>
          </cell>
          <cell r="O37">
            <v>0</v>
          </cell>
          <cell r="P37">
            <v>0</v>
          </cell>
          <cell r="Q37">
            <v>0</v>
          </cell>
          <cell r="T37">
            <v>0</v>
          </cell>
          <cell r="U37">
            <v>0</v>
          </cell>
          <cell r="V37">
            <v>0</v>
          </cell>
          <cell r="W37">
            <v>0</v>
          </cell>
          <cell r="X37">
            <v>0</v>
          </cell>
          <cell r="Y37">
            <v>0</v>
          </cell>
          <cell r="Z37">
            <v>0</v>
          </cell>
          <cell r="AC37">
            <v>0</v>
          </cell>
          <cell r="AD37">
            <v>0</v>
          </cell>
          <cell r="AE37">
            <v>0</v>
          </cell>
          <cell r="AF37">
            <v>0</v>
          </cell>
          <cell r="AG37">
            <v>0</v>
          </cell>
          <cell r="AH37">
            <v>0</v>
          </cell>
          <cell r="AI37">
            <v>0</v>
          </cell>
          <cell r="AL37">
            <v>0</v>
          </cell>
          <cell r="AM37">
            <v>0</v>
          </cell>
          <cell r="AN37">
            <v>0</v>
          </cell>
          <cell r="AO37">
            <v>0</v>
          </cell>
          <cell r="AP37">
            <v>0</v>
          </cell>
          <cell r="AQ37">
            <v>0</v>
          </cell>
          <cell r="AR37">
            <v>0</v>
          </cell>
          <cell r="AU37">
            <v>0</v>
          </cell>
          <cell r="AV37">
            <v>0</v>
          </cell>
          <cell r="AW37">
            <v>0</v>
          </cell>
          <cell r="AX37">
            <v>0</v>
          </cell>
          <cell r="AY37">
            <v>0</v>
          </cell>
          <cell r="AZ37">
            <v>0</v>
          </cell>
          <cell r="BA37">
            <v>0</v>
          </cell>
          <cell r="BD37">
            <v>0</v>
          </cell>
          <cell r="BE37">
            <v>0</v>
          </cell>
          <cell r="BF37">
            <v>0</v>
          </cell>
          <cell r="BG37">
            <v>0</v>
          </cell>
          <cell r="BH37">
            <v>0</v>
          </cell>
          <cell r="BI37">
            <v>0</v>
          </cell>
          <cell r="BJ37">
            <v>0</v>
          </cell>
          <cell r="BM37">
            <v>0</v>
          </cell>
          <cell r="BN37">
            <v>0</v>
          </cell>
          <cell r="BO37">
            <v>0</v>
          </cell>
          <cell r="BP37">
            <v>0</v>
          </cell>
          <cell r="BQ37">
            <v>0</v>
          </cell>
          <cell r="BR37">
            <v>0</v>
          </cell>
          <cell r="BS37">
            <v>0</v>
          </cell>
          <cell r="BV37">
            <v>0</v>
          </cell>
          <cell r="BW37">
            <v>0</v>
          </cell>
          <cell r="BX37">
            <v>0</v>
          </cell>
          <cell r="BY37">
            <v>0</v>
          </cell>
          <cell r="BZ37">
            <v>0</v>
          </cell>
          <cell r="CA37">
            <v>0</v>
          </cell>
          <cell r="CB37">
            <v>0</v>
          </cell>
          <cell r="CE37">
            <v>0</v>
          </cell>
          <cell r="CF37">
            <v>0</v>
          </cell>
          <cell r="CG37">
            <v>0</v>
          </cell>
          <cell r="CH37">
            <v>0</v>
          </cell>
          <cell r="CI37">
            <v>0</v>
          </cell>
          <cell r="CJ37">
            <v>0</v>
          </cell>
          <cell r="CK37">
            <v>0</v>
          </cell>
        </row>
        <row r="39">
          <cell r="K39">
            <v>0</v>
          </cell>
          <cell r="L39">
            <v>0</v>
          </cell>
          <cell r="N39">
            <v>0</v>
          </cell>
          <cell r="O39">
            <v>0</v>
          </cell>
          <cell r="Q39">
            <v>0</v>
          </cell>
          <cell r="T39">
            <v>0</v>
          </cell>
          <cell r="U39">
            <v>0</v>
          </cell>
          <cell r="W39">
            <v>0</v>
          </cell>
          <cell r="X39">
            <v>0</v>
          </cell>
          <cell r="Z39">
            <v>0</v>
          </cell>
          <cell r="AC39">
            <v>0</v>
          </cell>
          <cell r="AD39">
            <v>0</v>
          </cell>
          <cell r="AF39">
            <v>0</v>
          </cell>
          <cell r="AG39">
            <v>0</v>
          </cell>
          <cell r="AI39">
            <v>0</v>
          </cell>
          <cell r="AL39">
            <v>0</v>
          </cell>
          <cell r="AM39">
            <v>0</v>
          </cell>
          <cell r="AO39">
            <v>0</v>
          </cell>
          <cell r="AP39">
            <v>0</v>
          </cell>
          <cell r="AR39">
            <v>0</v>
          </cell>
          <cell r="AU39">
            <v>0</v>
          </cell>
          <cell r="AV39">
            <v>0</v>
          </cell>
          <cell r="AX39">
            <v>0</v>
          </cell>
          <cell r="AY39">
            <v>0</v>
          </cell>
          <cell r="BA39">
            <v>0</v>
          </cell>
          <cell r="BD39">
            <v>0</v>
          </cell>
          <cell r="BE39">
            <v>0</v>
          </cell>
          <cell r="BG39">
            <v>0</v>
          </cell>
          <cell r="BH39">
            <v>0</v>
          </cell>
          <cell r="BJ39">
            <v>0</v>
          </cell>
          <cell r="BM39">
            <v>0</v>
          </cell>
          <cell r="BN39">
            <v>0</v>
          </cell>
          <cell r="BP39">
            <v>0</v>
          </cell>
          <cell r="BQ39">
            <v>0</v>
          </cell>
          <cell r="BS39">
            <v>0</v>
          </cell>
          <cell r="BV39">
            <v>0</v>
          </cell>
          <cell r="BW39">
            <v>0</v>
          </cell>
          <cell r="BY39">
            <v>0</v>
          </cell>
          <cell r="BZ39">
            <v>0</v>
          </cell>
          <cell r="CB39">
            <v>0</v>
          </cell>
          <cell r="CE39">
            <v>0</v>
          </cell>
          <cell r="CF39">
            <v>0</v>
          </cell>
          <cell r="CH39">
            <v>0</v>
          </cell>
          <cell r="CI39">
            <v>0</v>
          </cell>
          <cell r="CK39">
            <v>0</v>
          </cell>
        </row>
        <row r="40">
          <cell r="K40">
            <v>0</v>
          </cell>
          <cell r="M40">
            <v>0</v>
          </cell>
          <cell r="N40">
            <v>0</v>
          </cell>
          <cell r="P40">
            <v>0</v>
          </cell>
          <cell r="Q40">
            <v>0</v>
          </cell>
          <cell r="T40">
            <v>0</v>
          </cell>
          <cell r="V40">
            <v>0</v>
          </cell>
          <cell r="W40">
            <v>0</v>
          </cell>
          <cell r="Y40">
            <v>0</v>
          </cell>
          <cell r="Z40">
            <v>0</v>
          </cell>
          <cell r="AC40">
            <v>0</v>
          </cell>
          <cell r="AE40">
            <v>0</v>
          </cell>
          <cell r="AF40">
            <v>0</v>
          </cell>
          <cell r="AH40">
            <v>0</v>
          </cell>
          <cell r="AI40">
            <v>0</v>
          </cell>
          <cell r="AL40">
            <v>0</v>
          </cell>
          <cell r="AN40">
            <v>0</v>
          </cell>
          <cell r="AO40">
            <v>0</v>
          </cell>
          <cell r="AQ40">
            <v>0</v>
          </cell>
          <cell r="AR40">
            <v>0</v>
          </cell>
          <cell r="AU40">
            <v>0</v>
          </cell>
          <cell r="AW40">
            <v>0</v>
          </cell>
          <cell r="AX40">
            <v>0</v>
          </cell>
          <cell r="AZ40">
            <v>0</v>
          </cell>
          <cell r="BA40">
            <v>0</v>
          </cell>
          <cell r="BD40">
            <v>0</v>
          </cell>
          <cell r="BF40">
            <v>0</v>
          </cell>
          <cell r="BG40">
            <v>0</v>
          </cell>
          <cell r="BI40">
            <v>0</v>
          </cell>
          <cell r="BJ40">
            <v>0</v>
          </cell>
          <cell r="BM40">
            <v>0</v>
          </cell>
          <cell r="BO40">
            <v>0</v>
          </cell>
          <cell r="BP40">
            <v>0</v>
          </cell>
          <cell r="BR40">
            <v>0</v>
          </cell>
          <cell r="BS40">
            <v>0</v>
          </cell>
          <cell r="BV40">
            <v>0</v>
          </cell>
          <cell r="BX40">
            <v>0</v>
          </cell>
          <cell r="BY40">
            <v>0</v>
          </cell>
          <cell r="CA40">
            <v>0</v>
          </cell>
          <cell r="CB40">
            <v>0</v>
          </cell>
          <cell r="CE40">
            <v>0</v>
          </cell>
          <cell r="CG40">
            <v>0</v>
          </cell>
          <cell r="CH40">
            <v>0</v>
          </cell>
          <cell r="CJ40">
            <v>0</v>
          </cell>
          <cell r="CK40">
            <v>0</v>
          </cell>
        </row>
        <row r="41">
          <cell r="K41">
            <v>0</v>
          </cell>
          <cell r="N41">
            <v>0</v>
          </cell>
          <cell r="Q41">
            <v>0</v>
          </cell>
          <cell r="T41">
            <v>0</v>
          </cell>
          <cell r="W41">
            <v>0</v>
          </cell>
          <cell r="Z41">
            <v>0</v>
          </cell>
          <cell r="AC41">
            <v>0</v>
          </cell>
          <cell r="AF41">
            <v>0</v>
          </cell>
          <cell r="AI41">
            <v>0</v>
          </cell>
          <cell r="AL41">
            <v>0</v>
          </cell>
          <cell r="AO41">
            <v>0</v>
          </cell>
          <cell r="AR41">
            <v>0</v>
          </cell>
          <cell r="AU41">
            <v>0</v>
          </cell>
          <cell r="AX41">
            <v>0</v>
          </cell>
          <cell r="BA41">
            <v>0</v>
          </cell>
          <cell r="BD41">
            <v>0</v>
          </cell>
          <cell r="BG41">
            <v>0</v>
          </cell>
          <cell r="BJ41">
            <v>0</v>
          </cell>
          <cell r="BM41">
            <v>0</v>
          </cell>
          <cell r="BP41">
            <v>0</v>
          </cell>
          <cell r="BS41">
            <v>0</v>
          </cell>
          <cell r="BV41">
            <v>0</v>
          </cell>
          <cell r="BY41">
            <v>0</v>
          </cell>
          <cell r="CB41">
            <v>0</v>
          </cell>
          <cell r="CE41">
            <v>0</v>
          </cell>
          <cell r="CH41">
            <v>0</v>
          </cell>
          <cell r="CK41">
            <v>0</v>
          </cell>
        </row>
        <row r="42">
          <cell r="K42">
            <v>0</v>
          </cell>
          <cell r="L42">
            <v>0</v>
          </cell>
          <cell r="M42">
            <v>0</v>
          </cell>
          <cell r="N42">
            <v>0</v>
          </cell>
          <cell r="O42">
            <v>0</v>
          </cell>
          <cell r="P42">
            <v>0</v>
          </cell>
          <cell r="Q42">
            <v>0</v>
          </cell>
          <cell r="T42">
            <v>0</v>
          </cell>
          <cell r="U42">
            <v>0</v>
          </cell>
          <cell r="V42">
            <v>0</v>
          </cell>
          <cell r="W42">
            <v>0</v>
          </cell>
          <cell r="X42">
            <v>0</v>
          </cell>
          <cell r="Y42">
            <v>0</v>
          </cell>
          <cell r="Z42">
            <v>0</v>
          </cell>
          <cell r="AC42">
            <v>0</v>
          </cell>
          <cell r="AD42">
            <v>0</v>
          </cell>
          <cell r="AE42">
            <v>0</v>
          </cell>
          <cell r="AF42">
            <v>0</v>
          </cell>
          <cell r="AG42">
            <v>0</v>
          </cell>
          <cell r="AH42">
            <v>0</v>
          </cell>
          <cell r="AI42">
            <v>0</v>
          </cell>
          <cell r="AL42">
            <v>0</v>
          </cell>
          <cell r="AM42">
            <v>0</v>
          </cell>
          <cell r="AN42">
            <v>0</v>
          </cell>
          <cell r="AO42">
            <v>0</v>
          </cell>
          <cell r="AP42">
            <v>0</v>
          </cell>
          <cell r="AQ42">
            <v>0</v>
          </cell>
          <cell r="AR42">
            <v>0</v>
          </cell>
          <cell r="AU42">
            <v>0</v>
          </cell>
          <cell r="AV42">
            <v>0</v>
          </cell>
          <cell r="AW42">
            <v>0</v>
          </cell>
          <cell r="AX42">
            <v>0</v>
          </cell>
          <cell r="AY42">
            <v>0</v>
          </cell>
          <cell r="AZ42">
            <v>0</v>
          </cell>
          <cell r="BA42">
            <v>0</v>
          </cell>
          <cell r="BD42">
            <v>0</v>
          </cell>
          <cell r="BE42">
            <v>0</v>
          </cell>
          <cell r="BF42">
            <v>0</v>
          </cell>
          <cell r="BG42">
            <v>0</v>
          </cell>
          <cell r="BH42">
            <v>0</v>
          </cell>
          <cell r="BI42">
            <v>0</v>
          </cell>
          <cell r="BJ42">
            <v>0</v>
          </cell>
          <cell r="BM42">
            <v>0</v>
          </cell>
          <cell r="BN42">
            <v>0</v>
          </cell>
          <cell r="BO42">
            <v>0</v>
          </cell>
          <cell r="BP42">
            <v>0</v>
          </cell>
          <cell r="BQ42">
            <v>0</v>
          </cell>
          <cell r="BR42">
            <v>0</v>
          </cell>
          <cell r="BS42">
            <v>0</v>
          </cell>
          <cell r="BV42">
            <v>0</v>
          </cell>
          <cell r="BW42">
            <v>0</v>
          </cell>
          <cell r="BX42">
            <v>0</v>
          </cell>
          <cell r="BY42">
            <v>0</v>
          </cell>
          <cell r="BZ42">
            <v>0</v>
          </cell>
          <cell r="CA42">
            <v>0</v>
          </cell>
          <cell r="CB42">
            <v>0</v>
          </cell>
          <cell r="CE42">
            <v>0</v>
          </cell>
          <cell r="CF42">
            <v>0</v>
          </cell>
          <cell r="CG42">
            <v>0</v>
          </cell>
          <cell r="CH42">
            <v>0</v>
          </cell>
          <cell r="CI42">
            <v>0</v>
          </cell>
          <cell r="CJ42">
            <v>0</v>
          </cell>
          <cell r="CK42">
            <v>0</v>
          </cell>
        </row>
        <row r="43">
          <cell r="K43">
            <v>0</v>
          </cell>
          <cell r="L43">
            <v>0</v>
          </cell>
          <cell r="M43">
            <v>0</v>
          </cell>
          <cell r="N43">
            <v>0</v>
          </cell>
          <cell r="O43">
            <v>0</v>
          </cell>
          <cell r="P43">
            <v>0</v>
          </cell>
          <cell r="Q43">
            <v>0</v>
          </cell>
          <cell r="T43">
            <v>0</v>
          </cell>
          <cell r="U43">
            <v>0</v>
          </cell>
          <cell r="V43">
            <v>0</v>
          </cell>
          <cell r="W43">
            <v>0</v>
          </cell>
          <cell r="X43">
            <v>0</v>
          </cell>
          <cell r="Y43">
            <v>0</v>
          </cell>
          <cell r="Z43">
            <v>0</v>
          </cell>
          <cell r="AC43">
            <v>0</v>
          </cell>
          <cell r="AD43">
            <v>0</v>
          </cell>
          <cell r="AE43">
            <v>0</v>
          </cell>
          <cell r="AF43">
            <v>0</v>
          </cell>
          <cell r="AG43">
            <v>0</v>
          </cell>
          <cell r="AH43">
            <v>0</v>
          </cell>
          <cell r="AI43">
            <v>0</v>
          </cell>
          <cell r="AL43">
            <v>0</v>
          </cell>
          <cell r="AM43">
            <v>0</v>
          </cell>
          <cell r="AN43">
            <v>0</v>
          </cell>
          <cell r="AO43">
            <v>0</v>
          </cell>
          <cell r="AP43">
            <v>0</v>
          </cell>
          <cell r="AQ43">
            <v>0</v>
          </cell>
          <cell r="AR43">
            <v>0</v>
          </cell>
          <cell r="AU43">
            <v>0</v>
          </cell>
          <cell r="AV43">
            <v>0</v>
          </cell>
          <cell r="AW43">
            <v>0</v>
          </cell>
          <cell r="AX43">
            <v>0</v>
          </cell>
          <cell r="AY43">
            <v>0</v>
          </cell>
          <cell r="AZ43">
            <v>0</v>
          </cell>
          <cell r="BA43">
            <v>0</v>
          </cell>
          <cell r="BD43">
            <v>0</v>
          </cell>
          <cell r="BE43">
            <v>0</v>
          </cell>
          <cell r="BF43">
            <v>0</v>
          </cell>
          <cell r="BG43">
            <v>0</v>
          </cell>
          <cell r="BH43">
            <v>0</v>
          </cell>
          <cell r="BI43">
            <v>0</v>
          </cell>
          <cell r="BJ43">
            <v>0</v>
          </cell>
          <cell r="BM43">
            <v>0</v>
          </cell>
          <cell r="BN43">
            <v>0</v>
          </cell>
          <cell r="BO43">
            <v>0</v>
          </cell>
          <cell r="BP43">
            <v>0</v>
          </cell>
          <cell r="BQ43">
            <v>0</v>
          </cell>
          <cell r="BR43">
            <v>0</v>
          </cell>
          <cell r="BS43">
            <v>0</v>
          </cell>
          <cell r="BV43">
            <v>0</v>
          </cell>
          <cell r="BW43">
            <v>0</v>
          </cell>
          <cell r="BX43">
            <v>0</v>
          </cell>
          <cell r="BY43">
            <v>0</v>
          </cell>
          <cell r="BZ43">
            <v>0</v>
          </cell>
          <cell r="CA43">
            <v>0</v>
          </cell>
          <cell r="CB43">
            <v>0</v>
          </cell>
          <cell r="CE43">
            <v>0</v>
          </cell>
          <cell r="CF43">
            <v>0</v>
          </cell>
          <cell r="CG43">
            <v>0</v>
          </cell>
          <cell r="CH43">
            <v>0</v>
          </cell>
          <cell r="CI43">
            <v>0</v>
          </cell>
          <cell r="CJ43">
            <v>0</v>
          </cell>
          <cell r="CK43">
            <v>0</v>
          </cell>
        </row>
        <row r="44">
          <cell r="K44">
            <v>0</v>
          </cell>
          <cell r="L44">
            <v>0</v>
          </cell>
          <cell r="M44">
            <v>0</v>
          </cell>
          <cell r="N44">
            <v>0</v>
          </cell>
          <cell r="O44">
            <v>0</v>
          </cell>
          <cell r="P44">
            <v>0</v>
          </cell>
          <cell r="Q44">
            <v>0</v>
          </cell>
          <cell r="T44">
            <v>0</v>
          </cell>
          <cell r="U44">
            <v>0</v>
          </cell>
          <cell r="V44">
            <v>0</v>
          </cell>
          <cell r="W44">
            <v>0</v>
          </cell>
          <cell r="X44">
            <v>0</v>
          </cell>
          <cell r="Y44">
            <v>0</v>
          </cell>
          <cell r="Z44">
            <v>0</v>
          </cell>
          <cell r="AC44">
            <v>0</v>
          </cell>
          <cell r="AD44">
            <v>0</v>
          </cell>
          <cell r="AE44">
            <v>0</v>
          </cell>
          <cell r="AF44">
            <v>0</v>
          </cell>
          <cell r="AG44">
            <v>0</v>
          </cell>
          <cell r="AH44">
            <v>0</v>
          </cell>
          <cell r="AI44">
            <v>0</v>
          </cell>
          <cell r="AL44">
            <v>0</v>
          </cell>
          <cell r="AM44">
            <v>0</v>
          </cell>
          <cell r="AN44">
            <v>0</v>
          </cell>
          <cell r="AO44">
            <v>0</v>
          </cell>
          <cell r="AP44">
            <v>0</v>
          </cell>
          <cell r="AQ44">
            <v>0</v>
          </cell>
          <cell r="AR44">
            <v>0</v>
          </cell>
          <cell r="AU44">
            <v>0</v>
          </cell>
          <cell r="AV44">
            <v>0</v>
          </cell>
          <cell r="AW44">
            <v>0</v>
          </cell>
          <cell r="AX44">
            <v>0</v>
          </cell>
          <cell r="AY44">
            <v>0</v>
          </cell>
          <cell r="AZ44">
            <v>0</v>
          </cell>
          <cell r="BA44">
            <v>0</v>
          </cell>
          <cell r="BD44">
            <v>0</v>
          </cell>
          <cell r="BE44">
            <v>0</v>
          </cell>
          <cell r="BF44">
            <v>0</v>
          </cell>
          <cell r="BG44">
            <v>0</v>
          </cell>
          <cell r="BH44">
            <v>0</v>
          </cell>
          <cell r="BI44">
            <v>0</v>
          </cell>
          <cell r="BJ44">
            <v>0</v>
          </cell>
          <cell r="BM44">
            <v>0</v>
          </cell>
          <cell r="BN44">
            <v>0</v>
          </cell>
          <cell r="BO44">
            <v>0</v>
          </cell>
          <cell r="BP44">
            <v>0</v>
          </cell>
          <cell r="BQ44">
            <v>0</v>
          </cell>
          <cell r="BR44">
            <v>0</v>
          </cell>
          <cell r="BS44">
            <v>0</v>
          </cell>
          <cell r="BV44">
            <v>0</v>
          </cell>
          <cell r="BW44">
            <v>0</v>
          </cell>
          <cell r="BX44">
            <v>0</v>
          </cell>
          <cell r="BY44">
            <v>0</v>
          </cell>
          <cell r="BZ44">
            <v>0</v>
          </cell>
          <cell r="CA44">
            <v>0</v>
          </cell>
          <cell r="CB44">
            <v>0</v>
          </cell>
          <cell r="CE44">
            <v>0</v>
          </cell>
          <cell r="CF44">
            <v>0</v>
          </cell>
          <cell r="CG44">
            <v>0</v>
          </cell>
          <cell r="CH44">
            <v>0</v>
          </cell>
          <cell r="CI44">
            <v>0</v>
          </cell>
          <cell r="CJ44">
            <v>0</v>
          </cell>
          <cell r="CK44">
            <v>0</v>
          </cell>
        </row>
        <row r="45">
          <cell r="K45">
            <v>0</v>
          </cell>
          <cell r="L45">
            <v>0</v>
          </cell>
          <cell r="M45">
            <v>0</v>
          </cell>
          <cell r="N45">
            <v>0</v>
          </cell>
          <cell r="O45">
            <v>0</v>
          </cell>
          <cell r="P45">
            <v>0</v>
          </cell>
          <cell r="Q45">
            <v>0</v>
          </cell>
          <cell r="T45">
            <v>0</v>
          </cell>
          <cell r="U45">
            <v>0</v>
          </cell>
          <cell r="V45">
            <v>0</v>
          </cell>
          <cell r="W45">
            <v>0</v>
          </cell>
          <cell r="X45">
            <v>0</v>
          </cell>
          <cell r="Y45">
            <v>0</v>
          </cell>
          <cell r="Z45">
            <v>0</v>
          </cell>
          <cell r="AC45">
            <v>0</v>
          </cell>
          <cell r="AD45">
            <v>0</v>
          </cell>
          <cell r="AE45">
            <v>0</v>
          </cell>
          <cell r="AF45">
            <v>0</v>
          </cell>
          <cell r="AG45">
            <v>0</v>
          </cell>
          <cell r="AH45">
            <v>0</v>
          </cell>
          <cell r="AI45">
            <v>0</v>
          </cell>
          <cell r="AL45">
            <v>0</v>
          </cell>
          <cell r="AM45">
            <v>0</v>
          </cell>
          <cell r="AN45">
            <v>0</v>
          </cell>
          <cell r="AO45">
            <v>0</v>
          </cell>
          <cell r="AP45">
            <v>0</v>
          </cell>
          <cell r="AQ45">
            <v>0</v>
          </cell>
          <cell r="AR45">
            <v>0</v>
          </cell>
          <cell r="AU45">
            <v>0</v>
          </cell>
          <cell r="AV45">
            <v>0</v>
          </cell>
          <cell r="AW45">
            <v>0</v>
          </cell>
          <cell r="AX45">
            <v>0</v>
          </cell>
          <cell r="AY45">
            <v>0</v>
          </cell>
          <cell r="AZ45">
            <v>0</v>
          </cell>
          <cell r="BA45">
            <v>0</v>
          </cell>
          <cell r="BD45">
            <v>0</v>
          </cell>
          <cell r="BE45">
            <v>0</v>
          </cell>
          <cell r="BF45">
            <v>0</v>
          </cell>
          <cell r="BG45">
            <v>0</v>
          </cell>
          <cell r="BH45">
            <v>0</v>
          </cell>
          <cell r="BI45">
            <v>0</v>
          </cell>
          <cell r="BJ45">
            <v>0</v>
          </cell>
          <cell r="BM45">
            <v>0</v>
          </cell>
          <cell r="BN45">
            <v>0</v>
          </cell>
          <cell r="BO45">
            <v>0</v>
          </cell>
          <cell r="BP45">
            <v>0</v>
          </cell>
          <cell r="BQ45">
            <v>0</v>
          </cell>
          <cell r="BR45">
            <v>0</v>
          </cell>
          <cell r="BS45">
            <v>0</v>
          </cell>
          <cell r="BV45">
            <v>0</v>
          </cell>
          <cell r="BW45">
            <v>0</v>
          </cell>
          <cell r="BX45">
            <v>0</v>
          </cell>
          <cell r="BY45">
            <v>0</v>
          </cell>
          <cell r="BZ45">
            <v>0</v>
          </cell>
          <cell r="CA45">
            <v>0</v>
          </cell>
          <cell r="CB45">
            <v>0</v>
          </cell>
          <cell r="CE45">
            <v>0</v>
          </cell>
          <cell r="CF45">
            <v>0</v>
          </cell>
          <cell r="CG45">
            <v>0</v>
          </cell>
          <cell r="CH45">
            <v>0</v>
          </cell>
          <cell r="CI45">
            <v>0</v>
          </cell>
          <cell r="CJ45">
            <v>0</v>
          </cell>
          <cell r="CK45">
            <v>0</v>
          </cell>
        </row>
        <row r="46">
          <cell r="K46">
            <v>0</v>
          </cell>
          <cell r="L46">
            <v>0</v>
          </cell>
          <cell r="M46">
            <v>0</v>
          </cell>
          <cell r="N46">
            <v>0</v>
          </cell>
          <cell r="O46">
            <v>0</v>
          </cell>
          <cell r="P46">
            <v>0</v>
          </cell>
          <cell r="Q46">
            <v>0</v>
          </cell>
          <cell r="T46">
            <v>0</v>
          </cell>
          <cell r="U46">
            <v>0</v>
          </cell>
          <cell r="V46">
            <v>0</v>
          </cell>
          <cell r="W46">
            <v>0</v>
          </cell>
          <cell r="X46">
            <v>0</v>
          </cell>
          <cell r="Y46">
            <v>0</v>
          </cell>
          <cell r="Z46">
            <v>0</v>
          </cell>
          <cell r="AC46">
            <v>0</v>
          </cell>
          <cell r="AD46">
            <v>0</v>
          </cell>
          <cell r="AE46">
            <v>0</v>
          </cell>
          <cell r="AF46">
            <v>0</v>
          </cell>
          <cell r="AG46">
            <v>0</v>
          </cell>
          <cell r="AH46">
            <v>0</v>
          </cell>
          <cell r="AI46">
            <v>0</v>
          </cell>
          <cell r="AL46">
            <v>0</v>
          </cell>
          <cell r="AM46">
            <v>0</v>
          </cell>
          <cell r="AN46">
            <v>0</v>
          </cell>
          <cell r="AO46">
            <v>0</v>
          </cell>
          <cell r="AP46">
            <v>0</v>
          </cell>
          <cell r="AQ46">
            <v>0</v>
          </cell>
          <cell r="AR46">
            <v>0</v>
          </cell>
          <cell r="AU46">
            <v>0</v>
          </cell>
          <cell r="AV46">
            <v>0</v>
          </cell>
          <cell r="AW46">
            <v>0</v>
          </cell>
          <cell r="AX46">
            <v>0</v>
          </cell>
          <cell r="AY46">
            <v>0</v>
          </cell>
          <cell r="AZ46">
            <v>0</v>
          </cell>
          <cell r="BA46">
            <v>0</v>
          </cell>
          <cell r="BD46">
            <v>0</v>
          </cell>
          <cell r="BE46">
            <v>0</v>
          </cell>
          <cell r="BF46">
            <v>0</v>
          </cell>
          <cell r="BG46">
            <v>0</v>
          </cell>
          <cell r="BH46">
            <v>0</v>
          </cell>
          <cell r="BI46">
            <v>0</v>
          </cell>
          <cell r="BJ46">
            <v>0</v>
          </cell>
          <cell r="BM46">
            <v>0</v>
          </cell>
          <cell r="BN46">
            <v>0</v>
          </cell>
          <cell r="BO46">
            <v>0</v>
          </cell>
          <cell r="BP46">
            <v>0</v>
          </cell>
          <cell r="BQ46">
            <v>0</v>
          </cell>
          <cell r="BR46">
            <v>0</v>
          </cell>
          <cell r="BS46">
            <v>0</v>
          </cell>
          <cell r="BV46">
            <v>0</v>
          </cell>
          <cell r="BW46">
            <v>0</v>
          </cell>
          <cell r="BX46">
            <v>0</v>
          </cell>
          <cell r="BY46">
            <v>0</v>
          </cell>
          <cell r="BZ46">
            <v>0</v>
          </cell>
          <cell r="CA46">
            <v>0</v>
          </cell>
          <cell r="CB46">
            <v>0</v>
          </cell>
          <cell r="CE46">
            <v>0</v>
          </cell>
          <cell r="CF46">
            <v>0</v>
          </cell>
          <cell r="CG46">
            <v>0</v>
          </cell>
          <cell r="CH46">
            <v>0</v>
          </cell>
          <cell r="CI46">
            <v>0</v>
          </cell>
          <cell r="CJ46">
            <v>0</v>
          </cell>
          <cell r="CK46">
            <v>0</v>
          </cell>
        </row>
        <row r="47">
          <cell r="K47">
            <v>0</v>
          </cell>
          <cell r="L47">
            <v>0</v>
          </cell>
          <cell r="M47">
            <v>0</v>
          </cell>
          <cell r="N47">
            <v>0</v>
          </cell>
          <cell r="O47">
            <v>0</v>
          </cell>
          <cell r="P47">
            <v>0</v>
          </cell>
          <cell r="Q47">
            <v>0</v>
          </cell>
          <cell r="T47">
            <v>0</v>
          </cell>
          <cell r="U47">
            <v>0</v>
          </cell>
          <cell r="V47">
            <v>0</v>
          </cell>
          <cell r="W47">
            <v>0</v>
          </cell>
          <cell r="X47">
            <v>0</v>
          </cell>
          <cell r="Y47">
            <v>0</v>
          </cell>
          <cell r="Z47">
            <v>0</v>
          </cell>
          <cell r="AC47">
            <v>0</v>
          </cell>
          <cell r="AD47">
            <v>0</v>
          </cell>
          <cell r="AE47">
            <v>0</v>
          </cell>
          <cell r="AF47">
            <v>0</v>
          </cell>
          <cell r="AG47">
            <v>0</v>
          </cell>
          <cell r="AH47">
            <v>0</v>
          </cell>
          <cell r="AI47">
            <v>0</v>
          </cell>
          <cell r="AL47">
            <v>0</v>
          </cell>
          <cell r="AM47">
            <v>0</v>
          </cell>
          <cell r="AN47">
            <v>0</v>
          </cell>
          <cell r="AO47">
            <v>0</v>
          </cell>
          <cell r="AP47">
            <v>0</v>
          </cell>
          <cell r="AQ47">
            <v>0</v>
          </cell>
          <cell r="AR47">
            <v>0</v>
          </cell>
          <cell r="AU47">
            <v>0</v>
          </cell>
          <cell r="AV47">
            <v>0</v>
          </cell>
          <cell r="AW47">
            <v>0</v>
          </cell>
          <cell r="AX47">
            <v>0</v>
          </cell>
          <cell r="AY47">
            <v>0</v>
          </cell>
          <cell r="AZ47">
            <v>0</v>
          </cell>
          <cell r="BA47">
            <v>0</v>
          </cell>
          <cell r="BD47">
            <v>0</v>
          </cell>
          <cell r="BE47">
            <v>0</v>
          </cell>
          <cell r="BF47">
            <v>0</v>
          </cell>
          <cell r="BG47">
            <v>0</v>
          </cell>
          <cell r="BH47">
            <v>0</v>
          </cell>
          <cell r="BI47">
            <v>0</v>
          </cell>
          <cell r="BJ47">
            <v>0</v>
          </cell>
          <cell r="BM47">
            <v>0</v>
          </cell>
          <cell r="BN47">
            <v>0</v>
          </cell>
          <cell r="BO47">
            <v>0</v>
          </cell>
          <cell r="BP47">
            <v>0</v>
          </cell>
          <cell r="BQ47">
            <v>0</v>
          </cell>
          <cell r="BR47">
            <v>0</v>
          </cell>
          <cell r="BS47">
            <v>0</v>
          </cell>
          <cell r="BV47">
            <v>0</v>
          </cell>
          <cell r="BW47">
            <v>0</v>
          </cell>
          <cell r="BX47">
            <v>0</v>
          </cell>
          <cell r="BY47">
            <v>0</v>
          </cell>
          <cell r="BZ47">
            <v>0</v>
          </cell>
          <cell r="CA47">
            <v>0</v>
          </cell>
          <cell r="CB47">
            <v>0</v>
          </cell>
          <cell r="CE47">
            <v>0</v>
          </cell>
          <cell r="CF47">
            <v>0</v>
          </cell>
          <cell r="CG47">
            <v>0</v>
          </cell>
          <cell r="CH47">
            <v>0</v>
          </cell>
          <cell r="CI47">
            <v>0</v>
          </cell>
          <cell r="CJ47">
            <v>0</v>
          </cell>
          <cell r="CK47">
            <v>0</v>
          </cell>
        </row>
        <row r="48">
          <cell r="K48">
            <v>0</v>
          </cell>
          <cell r="L48">
            <v>0</v>
          </cell>
          <cell r="M48">
            <v>0</v>
          </cell>
          <cell r="N48">
            <v>0</v>
          </cell>
          <cell r="O48">
            <v>0</v>
          </cell>
          <cell r="P48">
            <v>0</v>
          </cell>
          <cell r="Q48">
            <v>0</v>
          </cell>
          <cell r="T48">
            <v>0</v>
          </cell>
          <cell r="U48">
            <v>0</v>
          </cell>
          <cell r="V48">
            <v>0</v>
          </cell>
          <cell r="W48">
            <v>0</v>
          </cell>
          <cell r="X48">
            <v>0</v>
          </cell>
          <cell r="Y48">
            <v>0</v>
          </cell>
          <cell r="Z48">
            <v>0</v>
          </cell>
          <cell r="AC48">
            <v>0</v>
          </cell>
          <cell r="AD48">
            <v>0</v>
          </cell>
          <cell r="AE48">
            <v>0</v>
          </cell>
          <cell r="AF48">
            <v>0</v>
          </cell>
          <cell r="AG48">
            <v>0</v>
          </cell>
          <cell r="AH48">
            <v>0</v>
          </cell>
          <cell r="AI48">
            <v>0</v>
          </cell>
          <cell r="AL48">
            <v>0</v>
          </cell>
          <cell r="AM48">
            <v>0</v>
          </cell>
          <cell r="AN48">
            <v>0</v>
          </cell>
          <cell r="AO48">
            <v>0</v>
          </cell>
          <cell r="AP48">
            <v>0</v>
          </cell>
          <cell r="AQ48">
            <v>0</v>
          </cell>
          <cell r="AR48">
            <v>0</v>
          </cell>
          <cell r="AU48">
            <v>0</v>
          </cell>
          <cell r="AV48">
            <v>0</v>
          </cell>
          <cell r="AW48">
            <v>0</v>
          </cell>
          <cell r="AX48">
            <v>0</v>
          </cell>
          <cell r="AY48">
            <v>0</v>
          </cell>
          <cell r="AZ48">
            <v>0</v>
          </cell>
          <cell r="BA48">
            <v>0</v>
          </cell>
          <cell r="BD48">
            <v>0</v>
          </cell>
          <cell r="BE48">
            <v>0</v>
          </cell>
          <cell r="BF48">
            <v>0</v>
          </cell>
          <cell r="BG48">
            <v>0</v>
          </cell>
          <cell r="BH48">
            <v>0</v>
          </cell>
          <cell r="BI48">
            <v>0</v>
          </cell>
          <cell r="BJ48">
            <v>0</v>
          </cell>
          <cell r="BM48">
            <v>0</v>
          </cell>
          <cell r="BN48">
            <v>0</v>
          </cell>
          <cell r="BO48">
            <v>0</v>
          </cell>
          <cell r="BP48">
            <v>0</v>
          </cell>
          <cell r="BQ48">
            <v>0</v>
          </cell>
          <cell r="BR48">
            <v>0</v>
          </cell>
          <cell r="BS48">
            <v>0</v>
          </cell>
          <cell r="BV48">
            <v>0</v>
          </cell>
          <cell r="BW48">
            <v>0</v>
          </cell>
          <cell r="BX48">
            <v>0</v>
          </cell>
          <cell r="BY48">
            <v>0</v>
          </cell>
          <cell r="BZ48">
            <v>0</v>
          </cell>
          <cell r="CA48">
            <v>0</v>
          </cell>
          <cell r="CB48">
            <v>0</v>
          </cell>
          <cell r="CE48">
            <v>0</v>
          </cell>
          <cell r="CF48">
            <v>0</v>
          </cell>
          <cell r="CG48">
            <v>0</v>
          </cell>
          <cell r="CH48">
            <v>0</v>
          </cell>
          <cell r="CI48">
            <v>0</v>
          </cell>
          <cell r="CJ48">
            <v>0</v>
          </cell>
          <cell r="CK48">
            <v>0</v>
          </cell>
        </row>
        <row r="49">
          <cell r="K49">
            <v>0</v>
          </cell>
          <cell r="L49">
            <v>0</v>
          </cell>
          <cell r="M49">
            <v>0</v>
          </cell>
          <cell r="N49">
            <v>0</v>
          </cell>
          <cell r="O49">
            <v>0</v>
          </cell>
          <cell r="P49">
            <v>0</v>
          </cell>
          <cell r="Q49">
            <v>0</v>
          </cell>
          <cell r="T49">
            <v>0</v>
          </cell>
          <cell r="U49">
            <v>0</v>
          </cell>
          <cell r="V49">
            <v>0</v>
          </cell>
          <cell r="W49">
            <v>0</v>
          </cell>
          <cell r="X49">
            <v>0</v>
          </cell>
          <cell r="Y49">
            <v>0</v>
          </cell>
          <cell r="Z49">
            <v>0</v>
          </cell>
          <cell r="AC49">
            <v>0</v>
          </cell>
          <cell r="AD49">
            <v>0</v>
          </cell>
          <cell r="AE49">
            <v>0</v>
          </cell>
          <cell r="AF49">
            <v>0</v>
          </cell>
          <cell r="AG49">
            <v>0</v>
          </cell>
          <cell r="AH49">
            <v>0</v>
          </cell>
          <cell r="AI49">
            <v>0</v>
          </cell>
          <cell r="AL49">
            <v>0</v>
          </cell>
          <cell r="AM49">
            <v>0</v>
          </cell>
          <cell r="AN49">
            <v>0</v>
          </cell>
          <cell r="AO49">
            <v>0</v>
          </cell>
          <cell r="AP49">
            <v>0</v>
          </cell>
          <cell r="AQ49">
            <v>0</v>
          </cell>
          <cell r="AR49">
            <v>0</v>
          </cell>
          <cell r="AU49">
            <v>0</v>
          </cell>
          <cell r="AV49">
            <v>0</v>
          </cell>
          <cell r="AW49">
            <v>0</v>
          </cell>
          <cell r="AX49">
            <v>0</v>
          </cell>
          <cell r="AY49">
            <v>0</v>
          </cell>
          <cell r="AZ49">
            <v>0</v>
          </cell>
          <cell r="BA49">
            <v>0</v>
          </cell>
          <cell r="BD49">
            <v>0</v>
          </cell>
          <cell r="BE49">
            <v>0</v>
          </cell>
          <cell r="BF49">
            <v>0</v>
          </cell>
          <cell r="BG49">
            <v>0</v>
          </cell>
          <cell r="BH49">
            <v>0</v>
          </cell>
          <cell r="BI49">
            <v>0</v>
          </cell>
          <cell r="BJ49">
            <v>0</v>
          </cell>
          <cell r="BM49">
            <v>0</v>
          </cell>
          <cell r="BN49">
            <v>0</v>
          </cell>
          <cell r="BO49">
            <v>0</v>
          </cell>
          <cell r="BP49">
            <v>0</v>
          </cell>
          <cell r="BQ49">
            <v>0</v>
          </cell>
          <cell r="BR49">
            <v>0</v>
          </cell>
          <cell r="BS49">
            <v>0</v>
          </cell>
          <cell r="BV49">
            <v>0</v>
          </cell>
          <cell r="BW49">
            <v>0</v>
          </cell>
          <cell r="BX49">
            <v>0</v>
          </cell>
          <cell r="BY49">
            <v>0</v>
          </cell>
          <cell r="BZ49">
            <v>0</v>
          </cell>
          <cell r="CA49">
            <v>0</v>
          </cell>
          <cell r="CB49">
            <v>0</v>
          </cell>
          <cell r="CE49">
            <v>0</v>
          </cell>
          <cell r="CF49">
            <v>0</v>
          </cell>
          <cell r="CG49">
            <v>0</v>
          </cell>
          <cell r="CH49">
            <v>0</v>
          </cell>
          <cell r="CI49">
            <v>0</v>
          </cell>
          <cell r="CJ49">
            <v>0</v>
          </cell>
          <cell r="CK49">
            <v>0</v>
          </cell>
        </row>
        <row r="50">
          <cell r="K50">
            <v>0</v>
          </cell>
          <cell r="L50">
            <v>0</v>
          </cell>
          <cell r="M50">
            <v>0</v>
          </cell>
          <cell r="N50">
            <v>0</v>
          </cell>
          <cell r="O50">
            <v>0</v>
          </cell>
          <cell r="P50">
            <v>0</v>
          </cell>
          <cell r="Q50">
            <v>0</v>
          </cell>
          <cell r="T50">
            <v>0</v>
          </cell>
          <cell r="U50">
            <v>0</v>
          </cell>
          <cell r="V50">
            <v>0</v>
          </cell>
          <cell r="W50">
            <v>0</v>
          </cell>
          <cell r="X50">
            <v>0</v>
          </cell>
          <cell r="Y50">
            <v>0</v>
          </cell>
          <cell r="Z50">
            <v>0</v>
          </cell>
          <cell r="AC50">
            <v>0</v>
          </cell>
          <cell r="AD50">
            <v>0</v>
          </cell>
          <cell r="AE50">
            <v>0</v>
          </cell>
          <cell r="AF50">
            <v>0</v>
          </cell>
          <cell r="AG50">
            <v>0</v>
          </cell>
          <cell r="AH50">
            <v>0</v>
          </cell>
          <cell r="AI50">
            <v>0</v>
          </cell>
          <cell r="AL50">
            <v>0</v>
          </cell>
          <cell r="AM50">
            <v>0</v>
          </cell>
          <cell r="AN50">
            <v>0</v>
          </cell>
          <cell r="AO50">
            <v>0</v>
          </cell>
          <cell r="AP50">
            <v>0</v>
          </cell>
          <cell r="AQ50">
            <v>0</v>
          </cell>
          <cell r="AR50">
            <v>0</v>
          </cell>
          <cell r="AU50">
            <v>0</v>
          </cell>
          <cell r="AV50">
            <v>0</v>
          </cell>
          <cell r="AW50">
            <v>0</v>
          </cell>
          <cell r="AX50">
            <v>0</v>
          </cell>
          <cell r="AY50">
            <v>0</v>
          </cell>
          <cell r="AZ50">
            <v>0</v>
          </cell>
          <cell r="BA50">
            <v>0</v>
          </cell>
          <cell r="BD50">
            <v>0</v>
          </cell>
          <cell r="BE50">
            <v>0</v>
          </cell>
          <cell r="BF50">
            <v>0</v>
          </cell>
          <cell r="BG50">
            <v>0</v>
          </cell>
          <cell r="BH50">
            <v>0</v>
          </cell>
          <cell r="BI50">
            <v>0</v>
          </cell>
          <cell r="BJ50">
            <v>0</v>
          </cell>
          <cell r="BM50">
            <v>0</v>
          </cell>
          <cell r="BN50">
            <v>0</v>
          </cell>
          <cell r="BO50">
            <v>0</v>
          </cell>
          <cell r="BP50">
            <v>0</v>
          </cell>
          <cell r="BQ50">
            <v>0</v>
          </cell>
          <cell r="BR50">
            <v>0</v>
          </cell>
          <cell r="BS50">
            <v>0</v>
          </cell>
          <cell r="BV50">
            <v>0</v>
          </cell>
          <cell r="BW50">
            <v>0</v>
          </cell>
          <cell r="BX50">
            <v>0</v>
          </cell>
          <cell r="BY50">
            <v>0</v>
          </cell>
          <cell r="BZ50">
            <v>0</v>
          </cell>
          <cell r="CA50">
            <v>0</v>
          </cell>
          <cell r="CB50">
            <v>0</v>
          </cell>
          <cell r="CE50">
            <v>0</v>
          </cell>
          <cell r="CF50">
            <v>0</v>
          </cell>
          <cell r="CG50">
            <v>0</v>
          </cell>
          <cell r="CH50">
            <v>0</v>
          </cell>
          <cell r="CI50">
            <v>0</v>
          </cell>
          <cell r="CJ50">
            <v>0</v>
          </cell>
          <cell r="CK50">
            <v>0</v>
          </cell>
        </row>
        <row r="51">
          <cell r="BW51">
            <v>0</v>
          </cell>
          <cell r="BX51">
            <v>0</v>
          </cell>
        </row>
        <row r="53">
          <cell r="K53">
            <v>0</v>
          </cell>
          <cell r="N53">
            <v>0</v>
          </cell>
          <cell r="Q53">
            <v>0</v>
          </cell>
          <cell r="T53">
            <v>0</v>
          </cell>
          <cell r="W53">
            <v>0</v>
          </cell>
          <cell r="Z53">
            <v>0</v>
          </cell>
          <cell r="AC53">
            <v>0</v>
          </cell>
          <cell r="AF53">
            <v>0</v>
          </cell>
          <cell r="AI53">
            <v>0</v>
          </cell>
          <cell r="AL53">
            <v>0</v>
          </cell>
          <cell r="AO53">
            <v>0</v>
          </cell>
          <cell r="AR53">
            <v>0</v>
          </cell>
          <cell r="AU53">
            <v>0</v>
          </cell>
          <cell r="AX53">
            <v>0</v>
          </cell>
          <cell r="BA53">
            <v>0</v>
          </cell>
          <cell r="BD53">
            <v>0</v>
          </cell>
          <cell r="BG53">
            <v>0</v>
          </cell>
          <cell r="BJ53">
            <v>0</v>
          </cell>
          <cell r="BM53">
            <v>0</v>
          </cell>
          <cell r="BP53">
            <v>0</v>
          </cell>
          <cell r="BS53">
            <v>0</v>
          </cell>
          <cell r="BV53">
            <v>0</v>
          </cell>
          <cell r="BY53">
            <v>0</v>
          </cell>
          <cell r="CB53">
            <v>0</v>
          </cell>
          <cell r="CE53">
            <v>0</v>
          </cell>
          <cell r="CH53">
            <v>0</v>
          </cell>
          <cell r="CK53">
            <v>0</v>
          </cell>
        </row>
        <row r="54">
          <cell r="K54">
            <v>0</v>
          </cell>
          <cell r="N54">
            <v>0</v>
          </cell>
          <cell r="Q54">
            <v>0</v>
          </cell>
          <cell r="T54">
            <v>0</v>
          </cell>
          <cell r="W54">
            <v>0</v>
          </cell>
          <cell r="Z54">
            <v>0</v>
          </cell>
          <cell r="AC54">
            <v>0</v>
          </cell>
          <cell r="AF54">
            <v>0</v>
          </cell>
          <cell r="AI54">
            <v>0</v>
          </cell>
          <cell r="AL54">
            <v>0</v>
          </cell>
          <cell r="AO54">
            <v>0</v>
          </cell>
          <cell r="AR54">
            <v>0</v>
          </cell>
          <cell r="AU54">
            <v>0</v>
          </cell>
          <cell r="AX54">
            <v>0</v>
          </cell>
          <cell r="BA54">
            <v>0</v>
          </cell>
          <cell r="BD54">
            <v>0</v>
          </cell>
          <cell r="BG54">
            <v>0</v>
          </cell>
          <cell r="BJ54">
            <v>0</v>
          </cell>
          <cell r="BM54">
            <v>0</v>
          </cell>
          <cell r="BP54">
            <v>0</v>
          </cell>
          <cell r="BS54">
            <v>0</v>
          </cell>
          <cell r="BV54">
            <v>0</v>
          </cell>
          <cell r="BY54">
            <v>0</v>
          </cell>
          <cell r="CB54">
            <v>0</v>
          </cell>
          <cell r="CE54">
            <v>0</v>
          </cell>
          <cell r="CH54">
            <v>0</v>
          </cell>
          <cell r="CK54">
            <v>0</v>
          </cell>
        </row>
        <row r="55">
          <cell r="K55">
            <v>0</v>
          </cell>
          <cell r="N55">
            <v>0</v>
          </cell>
          <cell r="Q55">
            <v>0</v>
          </cell>
          <cell r="T55">
            <v>0</v>
          </cell>
          <cell r="W55">
            <v>0</v>
          </cell>
          <cell r="Z55">
            <v>0</v>
          </cell>
          <cell r="AC55">
            <v>0</v>
          </cell>
          <cell r="AF55">
            <v>0</v>
          </cell>
          <cell r="AI55">
            <v>0</v>
          </cell>
          <cell r="AL55">
            <v>0</v>
          </cell>
          <cell r="AO55">
            <v>0</v>
          </cell>
          <cell r="AR55">
            <v>0</v>
          </cell>
          <cell r="AU55">
            <v>0</v>
          </cell>
          <cell r="AX55">
            <v>0</v>
          </cell>
          <cell r="BA55">
            <v>0</v>
          </cell>
          <cell r="BD55">
            <v>0</v>
          </cell>
          <cell r="BG55">
            <v>0</v>
          </cell>
          <cell r="BJ55">
            <v>0</v>
          </cell>
          <cell r="BM55">
            <v>0</v>
          </cell>
          <cell r="BP55">
            <v>0</v>
          </cell>
          <cell r="BS55">
            <v>0</v>
          </cell>
          <cell r="BV55">
            <v>0</v>
          </cell>
          <cell r="BY55">
            <v>0</v>
          </cell>
          <cell r="CB55">
            <v>0</v>
          </cell>
          <cell r="CE55">
            <v>0</v>
          </cell>
          <cell r="CH55">
            <v>0</v>
          </cell>
          <cell r="CK55">
            <v>0</v>
          </cell>
        </row>
        <row r="56">
          <cell r="K56">
            <v>0</v>
          </cell>
          <cell r="N56">
            <v>0</v>
          </cell>
          <cell r="Q56">
            <v>0</v>
          </cell>
          <cell r="T56">
            <v>0</v>
          </cell>
          <cell r="W56">
            <v>0</v>
          </cell>
          <cell r="Z56">
            <v>0</v>
          </cell>
          <cell r="AC56">
            <v>0</v>
          </cell>
          <cell r="AF56">
            <v>0</v>
          </cell>
          <cell r="AI56">
            <v>0</v>
          </cell>
          <cell r="AL56">
            <v>0</v>
          </cell>
          <cell r="AO56">
            <v>0</v>
          </cell>
          <cell r="AR56">
            <v>0</v>
          </cell>
          <cell r="AU56">
            <v>0</v>
          </cell>
          <cell r="AX56">
            <v>0</v>
          </cell>
          <cell r="BA56">
            <v>0</v>
          </cell>
          <cell r="BD56">
            <v>0</v>
          </cell>
          <cell r="BG56">
            <v>0</v>
          </cell>
          <cell r="BJ56">
            <v>0</v>
          </cell>
          <cell r="BM56">
            <v>0</v>
          </cell>
          <cell r="BP56">
            <v>0</v>
          </cell>
          <cell r="BS56">
            <v>0</v>
          </cell>
          <cell r="BV56">
            <v>0</v>
          </cell>
          <cell r="BY56">
            <v>0</v>
          </cell>
          <cell r="CB56">
            <v>0</v>
          </cell>
          <cell r="CE56">
            <v>0</v>
          </cell>
          <cell r="CH56">
            <v>0</v>
          </cell>
          <cell r="CK56">
            <v>0</v>
          </cell>
        </row>
        <row r="60">
          <cell r="K60">
            <v>0</v>
          </cell>
          <cell r="L60">
            <v>0</v>
          </cell>
          <cell r="N60">
            <v>0</v>
          </cell>
          <cell r="O60">
            <v>0</v>
          </cell>
          <cell r="Q60">
            <v>0</v>
          </cell>
          <cell r="T60">
            <v>0</v>
          </cell>
          <cell r="U60">
            <v>0</v>
          </cell>
          <cell r="W60">
            <v>0</v>
          </cell>
          <cell r="X60">
            <v>0</v>
          </cell>
          <cell r="Z60">
            <v>0</v>
          </cell>
          <cell r="AC60">
            <v>0</v>
          </cell>
          <cell r="AD60">
            <v>0</v>
          </cell>
          <cell r="AF60">
            <v>0</v>
          </cell>
          <cell r="AG60">
            <v>0</v>
          </cell>
          <cell r="AI60">
            <v>0</v>
          </cell>
          <cell r="AL60">
            <v>0</v>
          </cell>
          <cell r="AM60">
            <v>0</v>
          </cell>
          <cell r="AO60">
            <v>0</v>
          </cell>
          <cell r="AP60">
            <v>0</v>
          </cell>
          <cell r="AR60">
            <v>0</v>
          </cell>
          <cell r="AU60">
            <v>0</v>
          </cell>
          <cell r="AV60">
            <v>0</v>
          </cell>
          <cell r="AX60">
            <v>0</v>
          </cell>
          <cell r="AY60">
            <v>0</v>
          </cell>
          <cell r="BA60">
            <v>0</v>
          </cell>
          <cell r="BD60">
            <v>0</v>
          </cell>
          <cell r="BE60">
            <v>0</v>
          </cell>
          <cell r="BG60">
            <v>0</v>
          </cell>
          <cell r="BH60">
            <v>0</v>
          </cell>
          <cell r="BJ60">
            <v>0</v>
          </cell>
          <cell r="BM60">
            <v>0</v>
          </cell>
          <cell r="BN60">
            <v>0</v>
          </cell>
          <cell r="BP60">
            <v>0</v>
          </cell>
          <cell r="BQ60">
            <v>0</v>
          </cell>
          <cell r="BS60">
            <v>0</v>
          </cell>
          <cell r="BV60">
            <v>0</v>
          </cell>
          <cell r="BW60">
            <v>0</v>
          </cell>
          <cell r="BY60">
            <v>0</v>
          </cell>
          <cell r="BZ60">
            <v>0</v>
          </cell>
          <cell r="CB60">
            <v>0</v>
          </cell>
          <cell r="CE60">
            <v>0</v>
          </cell>
          <cell r="CF60">
            <v>0</v>
          </cell>
          <cell r="CH60">
            <v>0</v>
          </cell>
          <cell r="CI60">
            <v>0</v>
          </cell>
          <cell r="CK60">
            <v>0</v>
          </cell>
        </row>
        <row r="61">
          <cell r="K61">
            <v>0</v>
          </cell>
          <cell r="M61">
            <v>0</v>
          </cell>
          <cell r="N61">
            <v>0</v>
          </cell>
          <cell r="P61">
            <v>0</v>
          </cell>
          <cell r="Q61">
            <v>0</v>
          </cell>
          <cell r="T61">
            <v>0</v>
          </cell>
          <cell r="V61">
            <v>0</v>
          </cell>
          <cell r="W61">
            <v>0</v>
          </cell>
          <cell r="Y61">
            <v>0</v>
          </cell>
          <cell r="Z61">
            <v>0</v>
          </cell>
          <cell r="AC61">
            <v>0</v>
          </cell>
          <cell r="AE61">
            <v>0</v>
          </cell>
          <cell r="AF61">
            <v>0</v>
          </cell>
          <cell r="AH61">
            <v>0</v>
          </cell>
          <cell r="AI61">
            <v>0</v>
          </cell>
          <cell r="AL61">
            <v>0</v>
          </cell>
          <cell r="AN61">
            <v>0</v>
          </cell>
          <cell r="AO61">
            <v>0</v>
          </cell>
          <cell r="AQ61">
            <v>0</v>
          </cell>
          <cell r="AR61">
            <v>0</v>
          </cell>
          <cell r="AU61">
            <v>0</v>
          </cell>
          <cell r="AW61">
            <v>0</v>
          </cell>
          <cell r="AX61">
            <v>0</v>
          </cell>
          <cell r="AZ61">
            <v>0</v>
          </cell>
          <cell r="BA61">
            <v>0</v>
          </cell>
          <cell r="BD61">
            <v>0</v>
          </cell>
          <cell r="BF61">
            <v>0</v>
          </cell>
          <cell r="BG61">
            <v>0</v>
          </cell>
          <cell r="BI61">
            <v>0</v>
          </cell>
          <cell r="BJ61">
            <v>0</v>
          </cell>
          <cell r="BM61">
            <v>0</v>
          </cell>
          <cell r="BO61">
            <v>0</v>
          </cell>
          <cell r="BP61">
            <v>0</v>
          </cell>
          <cell r="BR61">
            <v>0</v>
          </cell>
          <cell r="BS61">
            <v>0</v>
          </cell>
          <cell r="BV61">
            <v>0</v>
          </cell>
          <cell r="BX61">
            <v>0</v>
          </cell>
          <cell r="BY61">
            <v>0</v>
          </cell>
          <cell r="CA61">
            <v>0</v>
          </cell>
          <cell r="CB61">
            <v>0</v>
          </cell>
          <cell r="CE61">
            <v>0</v>
          </cell>
          <cell r="CG61">
            <v>0</v>
          </cell>
          <cell r="CH61">
            <v>0</v>
          </cell>
          <cell r="CJ61">
            <v>0</v>
          </cell>
          <cell r="CK61">
            <v>0</v>
          </cell>
        </row>
        <row r="62">
          <cell r="K62">
            <v>0</v>
          </cell>
          <cell r="N62">
            <v>0</v>
          </cell>
          <cell r="Q62">
            <v>0</v>
          </cell>
          <cell r="T62">
            <v>0</v>
          </cell>
          <cell r="W62">
            <v>0</v>
          </cell>
          <cell r="Z62">
            <v>0</v>
          </cell>
          <cell r="AC62">
            <v>0</v>
          </cell>
          <cell r="AF62">
            <v>0</v>
          </cell>
          <cell r="AI62">
            <v>0</v>
          </cell>
          <cell r="AL62">
            <v>0</v>
          </cell>
          <cell r="AO62">
            <v>0</v>
          </cell>
          <cell r="AR62">
            <v>0</v>
          </cell>
          <cell r="AU62">
            <v>0</v>
          </cell>
          <cell r="AX62">
            <v>0</v>
          </cell>
          <cell r="BA62">
            <v>0</v>
          </cell>
          <cell r="BD62">
            <v>0</v>
          </cell>
          <cell r="BG62">
            <v>0</v>
          </cell>
          <cell r="BJ62">
            <v>0</v>
          </cell>
          <cell r="BM62">
            <v>0</v>
          </cell>
          <cell r="BP62">
            <v>0</v>
          </cell>
          <cell r="BS62">
            <v>0</v>
          </cell>
          <cell r="BV62">
            <v>0</v>
          </cell>
          <cell r="BY62">
            <v>0</v>
          </cell>
          <cell r="CB62">
            <v>0</v>
          </cell>
          <cell r="CE62">
            <v>0</v>
          </cell>
          <cell r="CH62">
            <v>0</v>
          </cell>
          <cell r="CK62">
            <v>0</v>
          </cell>
        </row>
        <row r="63">
          <cell r="K63">
            <v>0</v>
          </cell>
          <cell r="L63">
            <v>0</v>
          </cell>
          <cell r="M63">
            <v>0</v>
          </cell>
          <cell r="N63">
            <v>0</v>
          </cell>
          <cell r="O63">
            <v>0</v>
          </cell>
          <cell r="P63">
            <v>0</v>
          </cell>
          <cell r="Q63">
            <v>0</v>
          </cell>
          <cell r="T63">
            <v>0</v>
          </cell>
          <cell r="U63">
            <v>0</v>
          </cell>
          <cell r="V63">
            <v>0</v>
          </cell>
          <cell r="W63">
            <v>0</v>
          </cell>
          <cell r="X63">
            <v>0</v>
          </cell>
          <cell r="Y63">
            <v>0</v>
          </cell>
          <cell r="Z63">
            <v>0</v>
          </cell>
          <cell r="AC63">
            <v>0</v>
          </cell>
          <cell r="AD63">
            <v>0</v>
          </cell>
          <cell r="AE63">
            <v>0</v>
          </cell>
          <cell r="AF63">
            <v>0</v>
          </cell>
          <cell r="AG63">
            <v>0</v>
          </cell>
          <cell r="AH63">
            <v>0</v>
          </cell>
          <cell r="AI63">
            <v>0</v>
          </cell>
          <cell r="AL63">
            <v>0</v>
          </cell>
          <cell r="AM63">
            <v>0</v>
          </cell>
          <cell r="AN63">
            <v>0</v>
          </cell>
          <cell r="AO63">
            <v>0</v>
          </cell>
          <cell r="AP63">
            <v>0</v>
          </cell>
          <cell r="AQ63">
            <v>0</v>
          </cell>
          <cell r="AR63">
            <v>0</v>
          </cell>
          <cell r="AU63">
            <v>0</v>
          </cell>
          <cell r="AV63">
            <v>0</v>
          </cell>
          <cell r="AW63">
            <v>0</v>
          </cell>
          <cell r="AX63">
            <v>0</v>
          </cell>
          <cell r="AY63">
            <v>0</v>
          </cell>
          <cell r="AZ63">
            <v>0</v>
          </cell>
          <cell r="BA63">
            <v>0</v>
          </cell>
          <cell r="BD63">
            <v>0</v>
          </cell>
          <cell r="BE63">
            <v>0</v>
          </cell>
          <cell r="BF63">
            <v>0</v>
          </cell>
          <cell r="BG63">
            <v>0</v>
          </cell>
          <cell r="BH63">
            <v>0</v>
          </cell>
          <cell r="BI63">
            <v>0</v>
          </cell>
          <cell r="BJ63">
            <v>0</v>
          </cell>
          <cell r="BM63">
            <v>0</v>
          </cell>
          <cell r="BN63">
            <v>0</v>
          </cell>
          <cell r="BO63">
            <v>0</v>
          </cell>
          <cell r="BP63">
            <v>0</v>
          </cell>
          <cell r="BQ63">
            <v>0</v>
          </cell>
          <cell r="BR63">
            <v>0</v>
          </cell>
          <cell r="BS63">
            <v>0</v>
          </cell>
          <cell r="BV63">
            <v>0</v>
          </cell>
          <cell r="BW63">
            <v>0</v>
          </cell>
          <cell r="BX63">
            <v>0</v>
          </cell>
          <cell r="BY63">
            <v>0</v>
          </cell>
          <cell r="BZ63">
            <v>0</v>
          </cell>
          <cell r="CA63">
            <v>0</v>
          </cell>
          <cell r="CB63">
            <v>0</v>
          </cell>
          <cell r="CE63">
            <v>0</v>
          </cell>
          <cell r="CF63">
            <v>0</v>
          </cell>
          <cell r="CG63">
            <v>0</v>
          </cell>
          <cell r="CH63">
            <v>0</v>
          </cell>
          <cell r="CI63">
            <v>0</v>
          </cell>
          <cell r="CJ63">
            <v>0</v>
          </cell>
          <cell r="CK63">
            <v>0</v>
          </cell>
        </row>
        <row r="64">
          <cell r="K64">
            <v>0</v>
          </cell>
          <cell r="L64">
            <v>0</v>
          </cell>
          <cell r="M64">
            <v>0</v>
          </cell>
          <cell r="N64">
            <v>0</v>
          </cell>
          <cell r="O64">
            <v>0</v>
          </cell>
          <cell r="P64">
            <v>0</v>
          </cell>
          <cell r="Q64">
            <v>0</v>
          </cell>
          <cell r="T64">
            <v>0</v>
          </cell>
          <cell r="U64">
            <v>0</v>
          </cell>
          <cell r="V64">
            <v>0</v>
          </cell>
          <cell r="W64">
            <v>0</v>
          </cell>
          <cell r="X64">
            <v>0</v>
          </cell>
          <cell r="Y64">
            <v>0</v>
          </cell>
          <cell r="Z64">
            <v>0</v>
          </cell>
          <cell r="AC64">
            <v>0</v>
          </cell>
          <cell r="AD64">
            <v>0</v>
          </cell>
          <cell r="AE64">
            <v>0</v>
          </cell>
          <cell r="AF64">
            <v>0</v>
          </cell>
          <cell r="AG64">
            <v>0</v>
          </cell>
          <cell r="AH64">
            <v>0</v>
          </cell>
          <cell r="AI64">
            <v>0</v>
          </cell>
          <cell r="AL64">
            <v>0</v>
          </cell>
          <cell r="AM64">
            <v>0</v>
          </cell>
          <cell r="AN64">
            <v>0</v>
          </cell>
          <cell r="AO64">
            <v>0</v>
          </cell>
          <cell r="AP64">
            <v>0</v>
          </cell>
          <cell r="AQ64">
            <v>0</v>
          </cell>
          <cell r="AR64">
            <v>0</v>
          </cell>
          <cell r="AU64">
            <v>0</v>
          </cell>
          <cell r="AV64">
            <v>0</v>
          </cell>
          <cell r="AW64">
            <v>0</v>
          </cell>
          <cell r="AX64">
            <v>0</v>
          </cell>
          <cell r="AY64">
            <v>0</v>
          </cell>
          <cell r="AZ64">
            <v>0</v>
          </cell>
          <cell r="BA64">
            <v>0</v>
          </cell>
          <cell r="BD64">
            <v>0</v>
          </cell>
          <cell r="BE64">
            <v>0</v>
          </cell>
          <cell r="BF64">
            <v>0</v>
          </cell>
          <cell r="BG64">
            <v>0</v>
          </cell>
          <cell r="BH64">
            <v>0</v>
          </cell>
          <cell r="BI64">
            <v>0</v>
          </cell>
          <cell r="BJ64">
            <v>0</v>
          </cell>
          <cell r="BM64">
            <v>0</v>
          </cell>
          <cell r="BN64">
            <v>0</v>
          </cell>
          <cell r="BO64">
            <v>0</v>
          </cell>
          <cell r="BP64">
            <v>0</v>
          </cell>
          <cell r="BQ64">
            <v>0</v>
          </cell>
          <cell r="BR64">
            <v>0</v>
          </cell>
          <cell r="BS64">
            <v>0</v>
          </cell>
          <cell r="BV64">
            <v>0</v>
          </cell>
          <cell r="BW64">
            <v>0</v>
          </cell>
          <cell r="BX64">
            <v>0</v>
          </cell>
          <cell r="BY64">
            <v>0</v>
          </cell>
          <cell r="BZ64">
            <v>0</v>
          </cell>
          <cell r="CA64">
            <v>0</v>
          </cell>
          <cell r="CB64">
            <v>0</v>
          </cell>
          <cell r="CE64">
            <v>0</v>
          </cell>
          <cell r="CF64">
            <v>0</v>
          </cell>
          <cell r="CG64">
            <v>0</v>
          </cell>
          <cell r="CH64">
            <v>0</v>
          </cell>
          <cell r="CI64">
            <v>0</v>
          </cell>
          <cell r="CJ64">
            <v>0</v>
          </cell>
          <cell r="CK64">
            <v>0</v>
          </cell>
        </row>
        <row r="65">
          <cell r="K65">
            <v>0</v>
          </cell>
          <cell r="L65">
            <v>0</v>
          </cell>
          <cell r="M65">
            <v>0</v>
          </cell>
          <cell r="N65">
            <v>0</v>
          </cell>
          <cell r="O65">
            <v>0</v>
          </cell>
          <cell r="P65">
            <v>0</v>
          </cell>
          <cell r="Q65">
            <v>0</v>
          </cell>
          <cell r="T65">
            <v>0</v>
          </cell>
          <cell r="U65">
            <v>0</v>
          </cell>
          <cell r="V65">
            <v>0</v>
          </cell>
          <cell r="W65">
            <v>0</v>
          </cell>
          <cell r="X65">
            <v>0</v>
          </cell>
          <cell r="Y65">
            <v>0</v>
          </cell>
          <cell r="Z65">
            <v>0</v>
          </cell>
          <cell r="AC65">
            <v>0</v>
          </cell>
          <cell r="AD65">
            <v>0</v>
          </cell>
          <cell r="AE65">
            <v>0</v>
          </cell>
          <cell r="AF65">
            <v>0</v>
          </cell>
          <cell r="AG65">
            <v>0</v>
          </cell>
          <cell r="AH65">
            <v>0</v>
          </cell>
          <cell r="AI65">
            <v>0</v>
          </cell>
          <cell r="AL65">
            <v>0</v>
          </cell>
          <cell r="AM65">
            <v>0</v>
          </cell>
          <cell r="AN65">
            <v>0</v>
          </cell>
          <cell r="AO65">
            <v>0</v>
          </cell>
          <cell r="AP65">
            <v>0</v>
          </cell>
          <cell r="AQ65">
            <v>0</v>
          </cell>
          <cell r="AR65">
            <v>0</v>
          </cell>
          <cell r="AU65">
            <v>0</v>
          </cell>
          <cell r="AV65">
            <v>0</v>
          </cell>
          <cell r="AW65">
            <v>0</v>
          </cell>
          <cell r="AX65">
            <v>0</v>
          </cell>
          <cell r="AY65">
            <v>0</v>
          </cell>
          <cell r="AZ65">
            <v>0</v>
          </cell>
          <cell r="BA65">
            <v>0</v>
          </cell>
          <cell r="BD65">
            <v>0</v>
          </cell>
          <cell r="BE65">
            <v>0</v>
          </cell>
          <cell r="BF65">
            <v>0</v>
          </cell>
          <cell r="BG65">
            <v>0</v>
          </cell>
          <cell r="BH65">
            <v>0</v>
          </cell>
          <cell r="BI65">
            <v>0</v>
          </cell>
          <cell r="BJ65">
            <v>0</v>
          </cell>
          <cell r="BM65">
            <v>0</v>
          </cell>
          <cell r="BN65">
            <v>0</v>
          </cell>
          <cell r="BO65">
            <v>0</v>
          </cell>
          <cell r="BP65">
            <v>0</v>
          </cell>
          <cell r="BQ65">
            <v>0</v>
          </cell>
          <cell r="BR65">
            <v>0</v>
          </cell>
          <cell r="BS65">
            <v>0</v>
          </cell>
          <cell r="BV65">
            <v>0</v>
          </cell>
          <cell r="BW65">
            <v>0</v>
          </cell>
          <cell r="BX65">
            <v>0</v>
          </cell>
          <cell r="BY65">
            <v>0</v>
          </cell>
          <cell r="BZ65">
            <v>0</v>
          </cell>
          <cell r="CA65">
            <v>0</v>
          </cell>
          <cell r="CB65">
            <v>0</v>
          </cell>
          <cell r="CE65">
            <v>0</v>
          </cell>
          <cell r="CF65">
            <v>0</v>
          </cell>
          <cell r="CG65">
            <v>0</v>
          </cell>
          <cell r="CH65">
            <v>0</v>
          </cell>
          <cell r="CI65">
            <v>0</v>
          </cell>
          <cell r="CJ65">
            <v>0</v>
          </cell>
          <cell r="CK65">
            <v>0</v>
          </cell>
        </row>
        <row r="66">
          <cell r="K66">
            <v>0</v>
          </cell>
          <cell r="L66">
            <v>0</v>
          </cell>
          <cell r="M66">
            <v>0</v>
          </cell>
          <cell r="N66">
            <v>0</v>
          </cell>
          <cell r="O66">
            <v>0</v>
          </cell>
          <cell r="P66">
            <v>0</v>
          </cell>
          <cell r="Q66">
            <v>0</v>
          </cell>
          <cell r="T66">
            <v>0</v>
          </cell>
          <cell r="U66">
            <v>0</v>
          </cell>
          <cell r="V66">
            <v>0</v>
          </cell>
          <cell r="W66">
            <v>0</v>
          </cell>
          <cell r="X66">
            <v>0</v>
          </cell>
          <cell r="Y66">
            <v>0</v>
          </cell>
          <cell r="Z66">
            <v>0</v>
          </cell>
          <cell r="AC66">
            <v>0</v>
          </cell>
          <cell r="AD66">
            <v>0</v>
          </cell>
          <cell r="AE66">
            <v>0</v>
          </cell>
          <cell r="AF66">
            <v>0</v>
          </cell>
          <cell r="AG66">
            <v>0</v>
          </cell>
          <cell r="AH66">
            <v>0</v>
          </cell>
          <cell r="AI66">
            <v>0</v>
          </cell>
          <cell r="AL66">
            <v>0</v>
          </cell>
          <cell r="AM66">
            <v>0</v>
          </cell>
          <cell r="AN66">
            <v>0</v>
          </cell>
          <cell r="AO66">
            <v>0</v>
          </cell>
          <cell r="AP66">
            <v>0</v>
          </cell>
          <cell r="AQ66">
            <v>0</v>
          </cell>
          <cell r="AR66">
            <v>0</v>
          </cell>
          <cell r="AU66">
            <v>0</v>
          </cell>
          <cell r="AV66">
            <v>0</v>
          </cell>
          <cell r="AW66">
            <v>0</v>
          </cell>
          <cell r="AX66">
            <v>0</v>
          </cell>
          <cell r="AY66">
            <v>0</v>
          </cell>
          <cell r="AZ66">
            <v>0</v>
          </cell>
          <cell r="BA66">
            <v>0</v>
          </cell>
          <cell r="BD66">
            <v>0</v>
          </cell>
          <cell r="BE66">
            <v>0</v>
          </cell>
          <cell r="BF66">
            <v>0</v>
          </cell>
          <cell r="BG66">
            <v>0</v>
          </cell>
          <cell r="BH66">
            <v>0</v>
          </cell>
          <cell r="BI66">
            <v>0</v>
          </cell>
          <cell r="BJ66">
            <v>0</v>
          </cell>
          <cell r="BM66">
            <v>0</v>
          </cell>
          <cell r="BN66">
            <v>0</v>
          </cell>
          <cell r="BO66">
            <v>0</v>
          </cell>
          <cell r="BP66">
            <v>0</v>
          </cell>
          <cell r="BQ66">
            <v>0</v>
          </cell>
          <cell r="BR66">
            <v>0</v>
          </cell>
          <cell r="BS66">
            <v>0</v>
          </cell>
          <cell r="BV66">
            <v>0</v>
          </cell>
          <cell r="BW66">
            <v>0</v>
          </cell>
          <cell r="BX66">
            <v>0</v>
          </cell>
          <cell r="BY66">
            <v>0</v>
          </cell>
          <cell r="BZ66">
            <v>0</v>
          </cell>
          <cell r="CA66">
            <v>0</v>
          </cell>
          <cell r="CB66">
            <v>0</v>
          </cell>
          <cell r="CE66">
            <v>0</v>
          </cell>
          <cell r="CF66">
            <v>0</v>
          </cell>
          <cell r="CG66">
            <v>0</v>
          </cell>
          <cell r="CH66">
            <v>0</v>
          </cell>
          <cell r="CI66">
            <v>0</v>
          </cell>
          <cell r="CJ66">
            <v>0</v>
          </cell>
          <cell r="CK66">
            <v>0</v>
          </cell>
        </row>
        <row r="67">
          <cell r="K67">
            <v>0</v>
          </cell>
          <cell r="L67">
            <v>0</v>
          </cell>
          <cell r="M67">
            <v>0</v>
          </cell>
          <cell r="N67">
            <v>0</v>
          </cell>
          <cell r="O67">
            <v>0</v>
          </cell>
          <cell r="P67">
            <v>0</v>
          </cell>
          <cell r="Q67">
            <v>0</v>
          </cell>
          <cell r="T67">
            <v>0</v>
          </cell>
          <cell r="U67">
            <v>0</v>
          </cell>
          <cell r="V67">
            <v>0</v>
          </cell>
          <cell r="W67">
            <v>0</v>
          </cell>
          <cell r="X67">
            <v>0</v>
          </cell>
          <cell r="Y67">
            <v>0</v>
          </cell>
          <cell r="Z67">
            <v>0</v>
          </cell>
          <cell r="AC67">
            <v>0</v>
          </cell>
          <cell r="AD67">
            <v>0</v>
          </cell>
          <cell r="AE67">
            <v>0</v>
          </cell>
          <cell r="AF67">
            <v>0</v>
          </cell>
          <cell r="AG67">
            <v>0</v>
          </cell>
          <cell r="AH67">
            <v>0</v>
          </cell>
          <cell r="AI67">
            <v>0</v>
          </cell>
          <cell r="AL67">
            <v>0</v>
          </cell>
          <cell r="AM67">
            <v>0</v>
          </cell>
          <cell r="AN67">
            <v>0</v>
          </cell>
          <cell r="AO67">
            <v>0</v>
          </cell>
          <cell r="AP67">
            <v>0</v>
          </cell>
          <cell r="AQ67">
            <v>0</v>
          </cell>
          <cell r="AR67">
            <v>0</v>
          </cell>
          <cell r="AU67">
            <v>0</v>
          </cell>
          <cell r="AV67">
            <v>0</v>
          </cell>
          <cell r="AW67">
            <v>0</v>
          </cell>
          <cell r="AX67">
            <v>0</v>
          </cell>
          <cell r="AY67">
            <v>0</v>
          </cell>
          <cell r="AZ67">
            <v>0</v>
          </cell>
          <cell r="BA67">
            <v>0</v>
          </cell>
          <cell r="BD67">
            <v>0</v>
          </cell>
          <cell r="BE67">
            <v>0</v>
          </cell>
          <cell r="BF67">
            <v>0</v>
          </cell>
          <cell r="BG67">
            <v>0</v>
          </cell>
          <cell r="BH67">
            <v>0</v>
          </cell>
          <cell r="BI67">
            <v>0</v>
          </cell>
          <cell r="BJ67">
            <v>0</v>
          </cell>
          <cell r="BM67">
            <v>0</v>
          </cell>
          <cell r="BN67">
            <v>0</v>
          </cell>
          <cell r="BO67">
            <v>0</v>
          </cell>
          <cell r="BP67">
            <v>0</v>
          </cell>
          <cell r="BQ67">
            <v>0</v>
          </cell>
          <cell r="BR67">
            <v>0</v>
          </cell>
          <cell r="BS67">
            <v>0</v>
          </cell>
          <cell r="BV67">
            <v>0</v>
          </cell>
          <cell r="BW67">
            <v>0</v>
          </cell>
          <cell r="BX67">
            <v>0</v>
          </cell>
          <cell r="BY67">
            <v>0</v>
          </cell>
          <cell r="BZ67">
            <v>0</v>
          </cell>
          <cell r="CA67">
            <v>0</v>
          </cell>
          <cell r="CB67">
            <v>0</v>
          </cell>
          <cell r="CE67">
            <v>0</v>
          </cell>
          <cell r="CF67">
            <v>0</v>
          </cell>
          <cell r="CG67">
            <v>0</v>
          </cell>
          <cell r="CH67">
            <v>0</v>
          </cell>
          <cell r="CI67">
            <v>0</v>
          </cell>
          <cell r="CJ67">
            <v>0</v>
          </cell>
          <cell r="CK67">
            <v>0</v>
          </cell>
        </row>
        <row r="68">
          <cell r="K68">
            <v>0</v>
          </cell>
          <cell r="L68">
            <v>0</v>
          </cell>
          <cell r="M68">
            <v>0</v>
          </cell>
          <cell r="N68">
            <v>0</v>
          </cell>
          <cell r="O68">
            <v>0</v>
          </cell>
          <cell r="P68">
            <v>0</v>
          </cell>
          <cell r="Q68">
            <v>0</v>
          </cell>
          <cell r="T68">
            <v>0</v>
          </cell>
          <cell r="U68">
            <v>0</v>
          </cell>
          <cell r="V68">
            <v>0</v>
          </cell>
          <cell r="W68">
            <v>0</v>
          </cell>
          <cell r="X68">
            <v>0</v>
          </cell>
          <cell r="Y68">
            <v>0</v>
          </cell>
          <cell r="Z68">
            <v>0</v>
          </cell>
          <cell r="AC68">
            <v>0</v>
          </cell>
          <cell r="AD68">
            <v>0</v>
          </cell>
          <cell r="AE68">
            <v>0</v>
          </cell>
          <cell r="AF68">
            <v>0</v>
          </cell>
          <cell r="AG68">
            <v>0</v>
          </cell>
          <cell r="AH68">
            <v>0</v>
          </cell>
          <cell r="AI68">
            <v>0</v>
          </cell>
          <cell r="AL68">
            <v>0</v>
          </cell>
          <cell r="AM68">
            <v>0</v>
          </cell>
          <cell r="AN68">
            <v>0</v>
          </cell>
          <cell r="AO68">
            <v>0</v>
          </cell>
          <cell r="AP68">
            <v>0</v>
          </cell>
          <cell r="AQ68">
            <v>0</v>
          </cell>
          <cell r="AR68">
            <v>0</v>
          </cell>
          <cell r="AU68">
            <v>0</v>
          </cell>
          <cell r="AV68">
            <v>0</v>
          </cell>
          <cell r="AW68">
            <v>0</v>
          </cell>
          <cell r="AX68">
            <v>0</v>
          </cell>
          <cell r="AY68">
            <v>0</v>
          </cell>
          <cell r="AZ68">
            <v>0</v>
          </cell>
          <cell r="BA68">
            <v>0</v>
          </cell>
          <cell r="BD68">
            <v>0</v>
          </cell>
          <cell r="BE68">
            <v>0</v>
          </cell>
          <cell r="BF68">
            <v>0</v>
          </cell>
          <cell r="BG68">
            <v>0</v>
          </cell>
          <cell r="BH68">
            <v>0</v>
          </cell>
          <cell r="BI68">
            <v>0</v>
          </cell>
          <cell r="BJ68">
            <v>0</v>
          </cell>
          <cell r="BM68">
            <v>0</v>
          </cell>
          <cell r="BN68">
            <v>0</v>
          </cell>
          <cell r="BO68">
            <v>0</v>
          </cell>
          <cell r="BP68">
            <v>0</v>
          </cell>
          <cell r="BQ68">
            <v>0</v>
          </cell>
          <cell r="BR68">
            <v>0</v>
          </cell>
          <cell r="BS68">
            <v>0</v>
          </cell>
          <cell r="BV68">
            <v>0</v>
          </cell>
          <cell r="BW68">
            <v>0</v>
          </cell>
          <cell r="BX68">
            <v>0</v>
          </cell>
          <cell r="BY68">
            <v>0</v>
          </cell>
          <cell r="BZ68">
            <v>0</v>
          </cell>
          <cell r="CA68">
            <v>0</v>
          </cell>
          <cell r="CB68">
            <v>0</v>
          </cell>
          <cell r="CE68">
            <v>0</v>
          </cell>
          <cell r="CF68">
            <v>0</v>
          </cell>
          <cell r="CG68">
            <v>0</v>
          </cell>
          <cell r="CH68">
            <v>0</v>
          </cell>
          <cell r="CI68">
            <v>0</v>
          </cell>
          <cell r="CJ68">
            <v>0</v>
          </cell>
          <cell r="CK68">
            <v>0</v>
          </cell>
        </row>
        <row r="69">
          <cell r="K69">
            <v>0</v>
          </cell>
          <cell r="L69">
            <v>0</v>
          </cell>
          <cell r="M69">
            <v>0</v>
          </cell>
          <cell r="N69">
            <v>0</v>
          </cell>
          <cell r="O69">
            <v>0</v>
          </cell>
          <cell r="P69">
            <v>0</v>
          </cell>
          <cell r="Q69">
            <v>0</v>
          </cell>
          <cell r="T69">
            <v>0</v>
          </cell>
          <cell r="U69">
            <v>0</v>
          </cell>
          <cell r="V69">
            <v>0</v>
          </cell>
          <cell r="W69">
            <v>0</v>
          </cell>
          <cell r="X69">
            <v>0</v>
          </cell>
          <cell r="Y69">
            <v>0</v>
          </cell>
          <cell r="Z69">
            <v>0</v>
          </cell>
          <cell r="AC69">
            <v>0</v>
          </cell>
          <cell r="AD69">
            <v>0</v>
          </cell>
          <cell r="AE69">
            <v>0</v>
          </cell>
          <cell r="AF69">
            <v>0</v>
          </cell>
          <cell r="AG69">
            <v>0</v>
          </cell>
          <cell r="AH69">
            <v>0</v>
          </cell>
          <cell r="AI69">
            <v>0</v>
          </cell>
          <cell r="AL69">
            <v>0</v>
          </cell>
          <cell r="AM69">
            <v>0</v>
          </cell>
          <cell r="AN69">
            <v>0</v>
          </cell>
          <cell r="AO69">
            <v>0</v>
          </cell>
          <cell r="AP69">
            <v>0</v>
          </cell>
          <cell r="AQ69">
            <v>0</v>
          </cell>
          <cell r="AR69">
            <v>0</v>
          </cell>
          <cell r="AU69">
            <v>0</v>
          </cell>
          <cell r="AV69">
            <v>0</v>
          </cell>
          <cell r="AW69">
            <v>0</v>
          </cell>
          <cell r="AX69">
            <v>0</v>
          </cell>
          <cell r="AY69">
            <v>0</v>
          </cell>
          <cell r="AZ69">
            <v>0</v>
          </cell>
          <cell r="BA69">
            <v>0</v>
          </cell>
          <cell r="BD69">
            <v>0</v>
          </cell>
          <cell r="BE69">
            <v>0</v>
          </cell>
          <cell r="BF69">
            <v>0</v>
          </cell>
          <cell r="BG69">
            <v>0</v>
          </cell>
          <cell r="BH69">
            <v>0</v>
          </cell>
          <cell r="BI69">
            <v>0</v>
          </cell>
          <cell r="BJ69">
            <v>0</v>
          </cell>
          <cell r="BM69">
            <v>0</v>
          </cell>
          <cell r="BN69">
            <v>0</v>
          </cell>
          <cell r="BO69">
            <v>0</v>
          </cell>
          <cell r="BP69">
            <v>0</v>
          </cell>
          <cell r="BQ69">
            <v>0</v>
          </cell>
          <cell r="BR69">
            <v>0</v>
          </cell>
          <cell r="BS69">
            <v>0</v>
          </cell>
          <cell r="BV69">
            <v>0</v>
          </cell>
          <cell r="BW69">
            <v>0</v>
          </cell>
          <cell r="BX69">
            <v>0</v>
          </cell>
          <cell r="BY69">
            <v>0</v>
          </cell>
          <cell r="BZ69">
            <v>0</v>
          </cell>
          <cell r="CA69">
            <v>0</v>
          </cell>
          <cell r="CB69">
            <v>0</v>
          </cell>
          <cell r="CE69">
            <v>0</v>
          </cell>
          <cell r="CF69">
            <v>0</v>
          </cell>
          <cell r="CG69">
            <v>0</v>
          </cell>
          <cell r="CH69">
            <v>0</v>
          </cell>
          <cell r="CI69">
            <v>0</v>
          </cell>
          <cell r="CJ69">
            <v>0</v>
          </cell>
          <cell r="CK69">
            <v>0</v>
          </cell>
        </row>
        <row r="70">
          <cell r="K70">
            <v>0</v>
          </cell>
          <cell r="L70">
            <v>0</v>
          </cell>
          <cell r="M70">
            <v>0</v>
          </cell>
          <cell r="N70">
            <v>0</v>
          </cell>
          <cell r="O70">
            <v>0</v>
          </cell>
          <cell r="P70">
            <v>0</v>
          </cell>
          <cell r="Q70">
            <v>0</v>
          </cell>
          <cell r="T70">
            <v>0</v>
          </cell>
          <cell r="U70">
            <v>0</v>
          </cell>
          <cell r="V70">
            <v>0</v>
          </cell>
          <cell r="W70">
            <v>0</v>
          </cell>
          <cell r="X70">
            <v>0</v>
          </cell>
          <cell r="Y70">
            <v>0</v>
          </cell>
          <cell r="Z70">
            <v>0</v>
          </cell>
          <cell r="AC70">
            <v>0</v>
          </cell>
          <cell r="AD70">
            <v>0</v>
          </cell>
          <cell r="AE70">
            <v>0</v>
          </cell>
          <cell r="AF70">
            <v>0</v>
          </cell>
          <cell r="AG70">
            <v>0</v>
          </cell>
          <cell r="AH70">
            <v>0</v>
          </cell>
          <cell r="AI70">
            <v>0</v>
          </cell>
          <cell r="AL70">
            <v>0</v>
          </cell>
          <cell r="AM70">
            <v>0</v>
          </cell>
          <cell r="AN70">
            <v>0</v>
          </cell>
          <cell r="AO70">
            <v>0</v>
          </cell>
          <cell r="AP70">
            <v>0</v>
          </cell>
          <cell r="AQ70">
            <v>0</v>
          </cell>
          <cell r="AR70">
            <v>0</v>
          </cell>
          <cell r="AU70">
            <v>0</v>
          </cell>
          <cell r="AV70">
            <v>0</v>
          </cell>
          <cell r="AW70">
            <v>0</v>
          </cell>
          <cell r="AX70">
            <v>0</v>
          </cell>
          <cell r="AY70">
            <v>0</v>
          </cell>
          <cell r="AZ70">
            <v>0</v>
          </cell>
          <cell r="BA70">
            <v>0</v>
          </cell>
          <cell r="BD70">
            <v>0</v>
          </cell>
          <cell r="BE70">
            <v>0</v>
          </cell>
          <cell r="BF70">
            <v>0</v>
          </cell>
          <cell r="BG70">
            <v>0</v>
          </cell>
          <cell r="BH70">
            <v>0</v>
          </cell>
          <cell r="BI70">
            <v>0</v>
          </cell>
          <cell r="BJ70">
            <v>0</v>
          </cell>
          <cell r="BM70">
            <v>0</v>
          </cell>
          <cell r="BN70">
            <v>0</v>
          </cell>
          <cell r="BO70">
            <v>0</v>
          </cell>
          <cell r="BP70">
            <v>0</v>
          </cell>
          <cell r="BQ70">
            <v>0</v>
          </cell>
          <cell r="BR70">
            <v>0</v>
          </cell>
          <cell r="BS70">
            <v>0</v>
          </cell>
          <cell r="BV70">
            <v>0</v>
          </cell>
          <cell r="BW70">
            <v>0</v>
          </cell>
          <cell r="BX70">
            <v>0</v>
          </cell>
          <cell r="BY70">
            <v>0</v>
          </cell>
          <cell r="BZ70">
            <v>0</v>
          </cell>
          <cell r="CA70">
            <v>0</v>
          </cell>
          <cell r="CB70">
            <v>0</v>
          </cell>
          <cell r="CE70">
            <v>0</v>
          </cell>
          <cell r="CF70">
            <v>0</v>
          </cell>
          <cell r="CG70">
            <v>0</v>
          </cell>
          <cell r="CH70">
            <v>0</v>
          </cell>
          <cell r="CI70">
            <v>0</v>
          </cell>
          <cell r="CJ70">
            <v>0</v>
          </cell>
          <cell r="CK70">
            <v>0</v>
          </cell>
        </row>
        <row r="71">
          <cell r="K71">
            <v>0</v>
          </cell>
          <cell r="L71">
            <v>0</v>
          </cell>
          <cell r="M71">
            <v>0</v>
          </cell>
          <cell r="N71">
            <v>0</v>
          </cell>
          <cell r="O71">
            <v>0</v>
          </cell>
          <cell r="P71">
            <v>0</v>
          </cell>
          <cell r="Q71">
            <v>0</v>
          </cell>
          <cell r="T71">
            <v>0</v>
          </cell>
          <cell r="U71">
            <v>0</v>
          </cell>
          <cell r="V71">
            <v>0</v>
          </cell>
          <cell r="W71">
            <v>0</v>
          </cell>
          <cell r="X71">
            <v>0</v>
          </cell>
          <cell r="Y71">
            <v>0</v>
          </cell>
          <cell r="Z71">
            <v>0</v>
          </cell>
          <cell r="AC71">
            <v>0</v>
          </cell>
          <cell r="AD71">
            <v>0</v>
          </cell>
          <cell r="AE71">
            <v>0</v>
          </cell>
          <cell r="AF71">
            <v>0</v>
          </cell>
          <cell r="AG71">
            <v>0</v>
          </cell>
          <cell r="AH71">
            <v>0</v>
          </cell>
          <cell r="AI71">
            <v>0</v>
          </cell>
          <cell r="AL71">
            <v>0</v>
          </cell>
          <cell r="AM71">
            <v>0</v>
          </cell>
          <cell r="AN71">
            <v>0</v>
          </cell>
          <cell r="AO71">
            <v>0</v>
          </cell>
          <cell r="AP71">
            <v>0</v>
          </cell>
          <cell r="AQ71">
            <v>0</v>
          </cell>
          <cell r="AR71">
            <v>0</v>
          </cell>
          <cell r="AU71">
            <v>0</v>
          </cell>
          <cell r="AV71">
            <v>0</v>
          </cell>
          <cell r="AW71">
            <v>0</v>
          </cell>
          <cell r="AX71">
            <v>0</v>
          </cell>
          <cell r="AY71">
            <v>0</v>
          </cell>
          <cell r="AZ71">
            <v>0</v>
          </cell>
          <cell r="BA71">
            <v>0</v>
          </cell>
          <cell r="BD71">
            <v>0</v>
          </cell>
          <cell r="BE71">
            <v>0</v>
          </cell>
          <cell r="BF71">
            <v>0</v>
          </cell>
          <cell r="BG71">
            <v>0</v>
          </cell>
          <cell r="BH71">
            <v>0</v>
          </cell>
          <cell r="BI71">
            <v>0</v>
          </cell>
          <cell r="BJ71">
            <v>0</v>
          </cell>
          <cell r="BM71">
            <v>0</v>
          </cell>
          <cell r="BN71">
            <v>0</v>
          </cell>
          <cell r="BO71">
            <v>0</v>
          </cell>
          <cell r="BP71">
            <v>0</v>
          </cell>
          <cell r="BQ71">
            <v>0</v>
          </cell>
          <cell r="BR71">
            <v>0</v>
          </cell>
          <cell r="BS71">
            <v>0</v>
          </cell>
          <cell r="BV71">
            <v>0</v>
          </cell>
          <cell r="BW71">
            <v>0</v>
          </cell>
          <cell r="BX71">
            <v>0</v>
          </cell>
          <cell r="BY71">
            <v>0</v>
          </cell>
          <cell r="BZ71">
            <v>0</v>
          </cell>
          <cell r="CA71">
            <v>0</v>
          </cell>
          <cell r="CB71">
            <v>0</v>
          </cell>
          <cell r="CE71">
            <v>0</v>
          </cell>
          <cell r="CF71">
            <v>0</v>
          </cell>
          <cell r="CG71">
            <v>0</v>
          </cell>
          <cell r="CH71">
            <v>0</v>
          </cell>
          <cell r="CI71">
            <v>0</v>
          </cell>
          <cell r="CJ71">
            <v>0</v>
          </cell>
          <cell r="CK71">
            <v>0</v>
          </cell>
        </row>
        <row r="72">
          <cell r="BW72">
            <v>0</v>
          </cell>
          <cell r="BX72">
            <v>0</v>
          </cell>
        </row>
        <row r="74">
          <cell r="K74">
            <v>0</v>
          </cell>
          <cell r="N74">
            <v>0</v>
          </cell>
          <cell r="Q74">
            <v>0</v>
          </cell>
          <cell r="T74">
            <v>0</v>
          </cell>
          <cell r="W74">
            <v>0</v>
          </cell>
          <cell r="Z74">
            <v>0</v>
          </cell>
          <cell r="AC74">
            <v>0</v>
          </cell>
          <cell r="AF74">
            <v>0</v>
          </cell>
          <cell r="AI74">
            <v>0</v>
          </cell>
          <cell r="AL74">
            <v>0</v>
          </cell>
          <cell r="AO74">
            <v>0</v>
          </cell>
          <cell r="AR74">
            <v>0</v>
          </cell>
          <cell r="AU74">
            <v>0</v>
          </cell>
          <cell r="AX74">
            <v>0</v>
          </cell>
          <cell r="BA74">
            <v>0</v>
          </cell>
          <cell r="BD74">
            <v>0</v>
          </cell>
          <cell r="BG74">
            <v>0</v>
          </cell>
          <cell r="BJ74">
            <v>0</v>
          </cell>
          <cell r="BM74">
            <v>0</v>
          </cell>
          <cell r="BP74">
            <v>0</v>
          </cell>
          <cell r="BS74">
            <v>0</v>
          </cell>
          <cell r="BV74">
            <v>0</v>
          </cell>
          <cell r="BY74">
            <v>0</v>
          </cell>
          <cell r="CB74">
            <v>0</v>
          </cell>
          <cell r="CE74">
            <v>0</v>
          </cell>
          <cell r="CH74">
            <v>0</v>
          </cell>
          <cell r="CK74">
            <v>0</v>
          </cell>
        </row>
        <row r="75">
          <cell r="K75">
            <v>0</v>
          </cell>
          <cell r="N75">
            <v>0</v>
          </cell>
          <cell r="Q75">
            <v>0</v>
          </cell>
          <cell r="T75">
            <v>0</v>
          </cell>
          <cell r="W75">
            <v>0</v>
          </cell>
          <cell r="Z75">
            <v>0</v>
          </cell>
          <cell r="AC75">
            <v>0</v>
          </cell>
          <cell r="AF75">
            <v>0</v>
          </cell>
          <cell r="AI75">
            <v>0</v>
          </cell>
          <cell r="AL75">
            <v>0</v>
          </cell>
          <cell r="AO75">
            <v>0</v>
          </cell>
          <cell r="AR75">
            <v>0</v>
          </cell>
          <cell r="AU75">
            <v>0</v>
          </cell>
          <cell r="AX75">
            <v>0</v>
          </cell>
          <cell r="BA75">
            <v>0</v>
          </cell>
          <cell r="BD75">
            <v>0</v>
          </cell>
          <cell r="BG75">
            <v>0</v>
          </cell>
          <cell r="BJ75">
            <v>0</v>
          </cell>
          <cell r="BM75">
            <v>0</v>
          </cell>
          <cell r="BP75">
            <v>0</v>
          </cell>
          <cell r="BS75">
            <v>0</v>
          </cell>
          <cell r="BV75">
            <v>0</v>
          </cell>
          <cell r="BY75">
            <v>0</v>
          </cell>
          <cell r="CB75">
            <v>0</v>
          </cell>
          <cell r="CE75">
            <v>0</v>
          </cell>
          <cell r="CH75">
            <v>0</v>
          </cell>
          <cell r="CK75">
            <v>0</v>
          </cell>
        </row>
        <row r="76">
          <cell r="K76">
            <v>0</v>
          </cell>
          <cell r="N76">
            <v>0</v>
          </cell>
          <cell r="Q76">
            <v>0</v>
          </cell>
          <cell r="T76">
            <v>0</v>
          </cell>
          <cell r="W76">
            <v>0</v>
          </cell>
          <cell r="Z76">
            <v>0</v>
          </cell>
          <cell r="AC76">
            <v>0</v>
          </cell>
          <cell r="AF76">
            <v>0</v>
          </cell>
          <cell r="AI76">
            <v>0</v>
          </cell>
          <cell r="AL76">
            <v>0</v>
          </cell>
          <cell r="AO76">
            <v>0</v>
          </cell>
          <cell r="AR76">
            <v>0</v>
          </cell>
          <cell r="AU76">
            <v>0</v>
          </cell>
          <cell r="AX76">
            <v>0</v>
          </cell>
          <cell r="BA76">
            <v>0</v>
          </cell>
          <cell r="BD76">
            <v>0</v>
          </cell>
          <cell r="BG76">
            <v>0</v>
          </cell>
          <cell r="BJ76">
            <v>0</v>
          </cell>
          <cell r="BM76">
            <v>0</v>
          </cell>
          <cell r="BP76">
            <v>0</v>
          </cell>
          <cell r="BS76">
            <v>0</v>
          </cell>
          <cell r="BV76">
            <v>0</v>
          </cell>
          <cell r="BY76">
            <v>0</v>
          </cell>
          <cell r="CB76">
            <v>0</v>
          </cell>
          <cell r="CE76">
            <v>0</v>
          </cell>
          <cell r="CH76">
            <v>0</v>
          </cell>
          <cell r="CK76">
            <v>0</v>
          </cell>
        </row>
        <row r="77">
          <cell r="K77">
            <v>0</v>
          </cell>
          <cell r="N77">
            <v>0</v>
          </cell>
          <cell r="Q77">
            <v>0</v>
          </cell>
          <cell r="T77">
            <v>0</v>
          </cell>
          <cell r="W77">
            <v>0</v>
          </cell>
          <cell r="Z77">
            <v>0</v>
          </cell>
          <cell r="AC77">
            <v>0</v>
          </cell>
          <cell r="AF77">
            <v>0</v>
          </cell>
          <cell r="AI77">
            <v>0</v>
          </cell>
          <cell r="AL77">
            <v>0</v>
          </cell>
          <cell r="AO77">
            <v>0</v>
          </cell>
          <cell r="AR77">
            <v>0</v>
          </cell>
          <cell r="AU77">
            <v>0</v>
          </cell>
          <cell r="AX77">
            <v>0</v>
          </cell>
          <cell r="BA77">
            <v>0</v>
          </cell>
          <cell r="BD77">
            <v>0</v>
          </cell>
          <cell r="BG77">
            <v>0</v>
          </cell>
          <cell r="BJ77">
            <v>0</v>
          </cell>
          <cell r="BM77">
            <v>0</v>
          </cell>
          <cell r="BP77">
            <v>0</v>
          </cell>
          <cell r="BS77">
            <v>0</v>
          </cell>
          <cell r="BV77">
            <v>0</v>
          </cell>
          <cell r="BY77">
            <v>0</v>
          </cell>
          <cell r="CB77">
            <v>0</v>
          </cell>
          <cell r="CE77">
            <v>0</v>
          </cell>
          <cell r="CH77">
            <v>0</v>
          </cell>
          <cell r="CK77">
            <v>0</v>
          </cell>
        </row>
        <row r="78">
          <cell r="BW78">
            <v>0</v>
          </cell>
          <cell r="BX78">
            <v>0</v>
          </cell>
        </row>
        <row r="80">
          <cell r="K80">
            <v>0</v>
          </cell>
          <cell r="N80">
            <v>0</v>
          </cell>
          <cell r="Q80">
            <v>0</v>
          </cell>
          <cell r="T80">
            <v>0</v>
          </cell>
          <cell r="W80">
            <v>0</v>
          </cell>
          <cell r="Z80">
            <v>0</v>
          </cell>
          <cell r="AC80">
            <v>0</v>
          </cell>
          <cell r="AF80">
            <v>0</v>
          </cell>
          <cell r="AI80">
            <v>0</v>
          </cell>
          <cell r="AL80">
            <v>0</v>
          </cell>
          <cell r="AO80">
            <v>0</v>
          </cell>
          <cell r="AR80">
            <v>0</v>
          </cell>
          <cell r="AU80">
            <v>0</v>
          </cell>
          <cell r="AX80">
            <v>0</v>
          </cell>
          <cell r="BA80">
            <v>0</v>
          </cell>
          <cell r="BD80">
            <v>0</v>
          </cell>
          <cell r="BG80">
            <v>0</v>
          </cell>
          <cell r="BJ80">
            <v>0</v>
          </cell>
          <cell r="BM80">
            <v>0</v>
          </cell>
          <cell r="BP80">
            <v>0</v>
          </cell>
          <cell r="BS80">
            <v>0</v>
          </cell>
          <cell r="BV80">
            <v>0</v>
          </cell>
          <cell r="BY80">
            <v>0</v>
          </cell>
          <cell r="CB80">
            <v>0</v>
          </cell>
          <cell r="CE80">
            <v>0</v>
          </cell>
          <cell r="CH80">
            <v>0</v>
          </cell>
          <cell r="CK80">
            <v>0</v>
          </cell>
        </row>
        <row r="81">
          <cell r="K81">
            <v>0</v>
          </cell>
          <cell r="N81">
            <v>0</v>
          </cell>
          <cell r="Q81">
            <v>0</v>
          </cell>
          <cell r="T81">
            <v>0</v>
          </cell>
          <cell r="W81">
            <v>0</v>
          </cell>
          <cell r="Z81">
            <v>0</v>
          </cell>
          <cell r="AC81">
            <v>0</v>
          </cell>
          <cell r="AF81">
            <v>0</v>
          </cell>
          <cell r="AI81">
            <v>0</v>
          </cell>
          <cell r="AL81">
            <v>0</v>
          </cell>
          <cell r="AO81">
            <v>0</v>
          </cell>
          <cell r="AR81">
            <v>0</v>
          </cell>
          <cell r="AU81">
            <v>0</v>
          </cell>
          <cell r="AX81">
            <v>0</v>
          </cell>
          <cell r="BA81">
            <v>0</v>
          </cell>
          <cell r="BD81">
            <v>0</v>
          </cell>
          <cell r="BG81">
            <v>0</v>
          </cell>
          <cell r="BJ81">
            <v>0</v>
          </cell>
          <cell r="BM81">
            <v>0</v>
          </cell>
          <cell r="BP81">
            <v>0</v>
          </cell>
          <cell r="BS81">
            <v>0</v>
          </cell>
          <cell r="BV81">
            <v>0</v>
          </cell>
          <cell r="BY81">
            <v>0</v>
          </cell>
          <cell r="CB81">
            <v>0</v>
          </cell>
          <cell r="CE81">
            <v>0</v>
          </cell>
          <cell r="CH81">
            <v>0</v>
          </cell>
          <cell r="CK81">
            <v>0</v>
          </cell>
        </row>
        <row r="82">
          <cell r="K82">
            <v>0</v>
          </cell>
          <cell r="N82">
            <v>0</v>
          </cell>
          <cell r="Q82">
            <v>0</v>
          </cell>
          <cell r="T82">
            <v>0</v>
          </cell>
          <cell r="W82">
            <v>0</v>
          </cell>
          <cell r="Z82">
            <v>0</v>
          </cell>
          <cell r="AC82">
            <v>0</v>
          </cell>
          <cell r="AF82">
            <v>0</v>
          </cell>
          <cell r="AI82">
            <v>0</v>
          </cell>
          <cell r="AL82">
            <v>0</v>
          </cell>
          <cell r="AO82">
            <v>0</v>
          </cell>
          <cell r="AR82">
            <v>0</v>
          </cell>
          <cell r="AU82">
            <v>0</v>
          </cell>
          <cell r="AX82">
            <v>0</v>
          </cell>
          <cell r="BA82">
            <v>0</v>
          </cell>
          <cell r="BD82">
            <v>0</v>
          </cell>
          <cell r="BG82">
            <v>0</v>
          </cell>
          <cell r="BJ82">
            <v>0</v>
          </cell>
          <cell r="BM82">
            <v>0</v>
          </cell>
          <cell r="BP82">
            <v>0</v>
          </cell>
          <cell r="BS82">
            <v>0</v>
          </cell>
          <cell r="BV82">
            <v>0</v>
          </cell>
          <cell r="BY82">
            <v>0</v>
          </cell>
          <cell r="CB82">
            <v>0</v>
          </cell>
          <cell r="CE82">
            <v>0</v>
          </cell>
          <cell r="CH82">
            <v>0</v>
          </cell>
          <cell r="CK82">
            <v>0</v>
          </cell>
        </row>
        <row r="83">
          <cell r="K83">
            <v>0</v>
          </cell>
          <cell r="N83">
            <v>0</v>
          </cell>
          <cell r="Q83">
            <v>0</v>
          </cell>
          <cell r="T83">
            <v>0</v>
          </cell>
          <cell r="W83">
            <v>0</v>
          </cell>
          <cell r="Z83">
            <v>0</v>
          </cell>
          <cell r="AC83">
            <v>0</v>
          </cell>
          <cell r="AF83">
            <v>0</v>
          </cell>
          <cell r="AI83">
            <v>0</v>
          </cell>
          <cell r="AL83">
            <v>0</v>
          </cell>
          <cell r="AO83">
            <v>0</v>
          </cell>
          <cell r="AR83">
            <v>0</v>
          </cell>
          <cell r="AU83">
            <v>0</v>
          </cell>
          <cell r="AX83">
            <v>0</v>
          </cell>
          <cell r="BA83">
            <v>0</v>
          </cell>
          <cell r="BD83">
            <v>0</v>
          </cell>
          <cell r="BG83">
            <v>0</v>
          </cell>
          <cell r="BJ83">
            <v>0</v>
          </cell>
          <cell r="BM83">
            <v>0</v>
          </cell>
          <cell r="BP83">
            <v>0</v>
          </cell>
          <cell r="BS83">
            <v>0</v>
          </cell>
          <cell r="BV83">
            <v>0</v>
          </cell>
          <cell r="BY83">
            <v>0</v>
          </cell>
          <cell r="CB83">
            <v>0</v>
          </cell>
          <cell r="CE83">
            <v>0</v>
          </cell>
          <cell r="CH83">
            <v>0</v>
          </cell>
          <cell r="CK83">
            <v>0</v>
          </cell>
        </row>
        <row r="86">
          <cell r="K86">
            <v>0</v>
          </cell>
          <cell r="N86">
            <v>0</v>
          </cell>
          <cell r="Q86">
            <v>0</v>
          </cell>
          <cell r="T86">
            <v>0</v>
          </cell>
          <cell r="W86">
            <v>0</v>
          </cell>
          <cell r="Z86">
            <v>0</v>
          </cell>
          <cell r="AC86">
            <v>0</v>
          </cell>
          <cell r="AF86">
            <v>0</v>
          </cell>
          <cell r="AI86">
            <v>0</v>
          </cell>
          <cell r="AL86">
            <v>0</v>
          </cell>
          <cell r="AO86">
            <v>0</v>
          </cell>
          <cell r="AR86">
            <v>0</v>
          </cell>
          <cell r="AU86">
            <v>0</v>
          </cell>
          <cell r="AX86">
            <v>0</v>
          </cell>
          <cell r="BA86">
            <v>0</v>
          </cell>
          <cell r="BD86">
            <v>0</v>
          </cell>
          <cell r="BG86">
            <v>0</v>
          </cell>
          <cell r="BJ86">
            <v>0</v>
          </cell>
          <cell r="BM86">
            <v>0</v>
          </cell>
          <cell r="BP86">
            <v>0</v>
          </cell>
          <cell r="BS86">
            <v>0</v>
          </cell>
          <cell r="BV86">
            <v>0</v>
          </cell>
          <cell r="BY86">
            <v>0</v>
          </cell>
          <cell r="CB86">
            <v>0</v>
          </cell>
          <cell r="CE86">
            <v>0</v>
          </cell>
          <cell r="CH86">
            <v>0</v>
          </cell>
          <cell r="CK86">
            <v>0</v>
          </cell>
        </row>
        <row r="87">
          <cell r="K87">
            <v>0</v>
          </cell>
          <cell r="N87">
            <v>0</v>
          </cell>
          <cell r="Q87">
            <v>0</v>
          </cell>
          <cell r="T87">
            <v>0</v>
          </cell>
          <cell r="W87">
            <v>0</v>
          </cell>
          <cell r="Z87">
            <v>0</v>
          </cell>
          <cell r="AC87">
            <v>0</v>
          </cell>
          <cell r="AF87">
            <v>0</v>
          </cell>
          <cell r="AI87">
            <v>0</v>
          </cell>
          <cell r="AL87">
            <v>0</v>
          </cell>
          <cell r="AO87">
            <v>0</v>
          </cell>
          <cell r="AR87">
            <v>0</v>
          </cell>
          <cell r="AU87">
            <v>0</v>
          </cell>
          <cell r="AX87">
            <v>0</v>
          </cell>
          <cell r="BA87">
            <v>0</v>
          </cell>
          <cell r="BD87">
            <v>0</v>
          </cell>
          <cell r="BG87">
            <v>0</v>
          </cell>
          <cell r="BJ87">
            <v>0</v>
          </cell>
          <cell r="BM87">
            <v>0</v>
          </cell>
          <cell r="BP87">
            <v>0</v>
          </cell>
          <cell r="BS87">
            <v>0</v>
          </cell>
          <cell r="BV87">
            <v>0</v>
          </cell>
          <cell r="BY87">
            <v>0</v>
          </cell>
          <cell r="CB87">
            <v>0</v>
          </cell>
          <cell r="CE87">
            <v>0</v>
          </cell>
          <cell r="CH87">
            <v>0</v>
          </cell>
          <cell r="CK87">
            <v>0</v>
          </cell>
        </row>
        <row r="88">
          <cell r="K88">
            <v>0</v>
          </cell>
          <cell r="N88">
            <v>0</v>
          </cell>
          <cell r="Q88">
            <v>0</v>
          </cell>
          <cell r="T88">
            <v>0</v>
          </cell>
          <cell r="W88">
            <v>0</v>
          </cell>
          <cell r="Z88">
            <v>0</v>
          </cell>
          <cell r="AC88">
            <v>0</v>
          </cell>
          <cell r="AF88">
            <v>0</v>
          </cell>
          <cell r="AI88">
            <v>0</v>
          </cell>
          <cell r="AL88">
            <v>0</v>
          </cell>
          <cell r="AO88">
            <v>0</v>
          </cell>
          <cell r="AR88">
            <v>0</v>
          </cell>
          <cell r="AU88">
            <v>0</v>
          </cell>
          <cell r="AX88">
            <v>0</v>
          </cell>
          <cell r="BA88">
            <v>0</v>
          </cell>
          <cell r="BD88">
            <v>0</v>
          </cell>
          <cell r="BG88">
            <v>0</v>
          </cell>
          <cell r="BJ88">
            <v>0</v>
          </cell>
          <cell r="BM88">
            <v>0</v>
          </cell>
          <cell r="BP88">
            <v>0</v>
          </cell>
          <cell r="BS88">
            <v>0</v>
          </cell>
          <cell r="BV88">
            <v>0</v>
          </cell>
          <cell r="BY88">
            <v>0</v>
          </cell>
          <cell r="CB88">
            <v>0</v>
          </cell>
          <cell r="CE88">
            <v>0</v>
          </cell>
          <cell r="CH88">
            <v>0</v>
          </cell>
          <cell r="CK88">
            <v>0</v>
          </cell>
        </row>
        <row r="89">
          <cell r="K89">
            <v>0</v>
          </cell>
          <cell r="N89">
            <v>0</v>
          </cell>
          <cell r="Q89">
            <v>0</v>
          </cell>
          <cell r="T89">
            <v>0</v>
          </cell>
          <cell r="W89">
            <v>0</v>
          </cell>
          <cell r="Z89">
            <v>0</v>
          </cell>
          <cell r="AC89">
            <v>0</v>
          </cell>
          <cell r="AF89">
            <v>0</v>
          </cell>
          <cell r="AI89">
            <v>0</v>
          </cell>
          <cell r="AL89">
            <v>0</v>
          </cell>
          <cell r="AO89">
            <v>0</v>
          </cell>
          <cell r="AR89">
            <v>0</v>
          </cell>
          <cell r="AU89">
            <v>0</v>
          </cell>
          <cell r="AX89">
            <v>0</v>
          </cell>
          <cell r="BA89">
            <v>0</v>
          </cell>
          <cell r="BD89">
            <v>0</v>
          </cell>
          <cell r="BG89">
            <v>0</v>
          </cell>
          <cell r="BJ89">
            <v>0</v>
          </cell>
          <cell r="BM89">
            <v>0</v>
          </cell>
          <cell r="BP89">
            <v>0</v>
          </cell>
          <cell r="BS89">
            <v>0</v>
          </cell>
          <cell r="BV89">
            <v>0</v>
          </cell>
          <cell r="BY89">
            <v>0</v>
          </cell>
          <cell r="CB89">
            <v>0</v>
          </cell>
          <cell r="CE89">
            <v>0</v>
          </cell>
          <cell r="CH89">
            <v>0</v>
          </cell>
          <cell r="CK89">
            <v>0</v>
          </cell>
        </row>
        <row r="93">
          <cell r="K93">
            <v>0</v>
          </cell>
          <cell r="N93">
            <v>0</v>
          </cell>
          <cell r="Q93">
            <v>0</v>
          </cell>
          <cell r="T93">
            <v>0</v>
          </cell>
          <cell r="W93">
            <v>0</v>
          </cell>
          <cell r="Z93">
            <v>0</v>
          </cell>
          <cell r="AC93">
            <v>0</v>
          </cell>
          <cell r="AF93">
            <v>0</v>
          </cell>
          <cell r="AI93">
            <v>0</v>
          </cell>
          <cell r="AL93">
            <v>0</v>
          </cell>
          <cell r="AO93">
            <v>0</v>
          </cell>
          <cell r="AR93">
            <v>0</v>
          </cell>
          <cell r="AU93">
            <v>0</v>
          </cell>
          <cell r="AX93">
            <v>0</v>
          </cell>
          <cell r="BA93">
            <v>0</v>
          </cell>
          <cell r="BD93">
            <v>0</v>
          </cell>
          <cell r="BG93">
            <v>0</v>
          </cell>
          <cell r="BJ93">
            <v>0</v>
          </cell>
          <cell r="BM93">
            <v>0</v>
          </cell>
          <cell r="BP93">
            <v>0</v>
          </cell>
          <cell r="BS93">
            <v>0</v>
          </cell>
          <cell r="BV93">
            <v>0</v>
          </cell>
          <cell r="BY93">
            <v>0</v>
          </cell>
          <cell r="CB93">
            <v>0</v>
          </cell>
          <cell r="CE93">
            <v>0</v>
          </cell>
          <cell r="CH93">
            <v>0</v>
          </cell>
          <cell r="CK93">
            <v>0</v>
          </cell>
        </row>
        <row r="94">
          <cell r="K94">
            <v>0</v>
          </cell>
          <cell r="N94">
            <v>0</v>
          </cell>
          <cell r="Q94">
            <v>0</v>
          </cell>
          <cell r="T94">
            <v>0</v>
          </cell>
          <cell r="W94">
            <v>0</v>
          </cell>
          <cell r="Z94">
            <v>0</v>
          </cell>
          <cell r="AC94">
            <v>0</v>
          </cell>
          <cell r="AF94">
            <v>0</v>
          </cell>
          <cell r="AI94">
            <v>0</v>
          </cell>
          <cell r="AL94">
            <v>0</v>
          </cell>
          <cell r="AO94">
            <v>0</v>
          </cell>
          <cell r="AR94">
            <v>0</v>
          </cell>
          <cell r="AU94">
            <v>0</v>
          </cell>
          <cell r="AX94">
            <v>0</v>
          </cell>
          <cell r="BA94">
            <v>0</v>
          </cell>
          <cell r="BD94">
            <v>0</v>
          </cell>
          <cell r="BG94">
            <v>0</v>
          </cell>
          <cell r="BJ94">
            <v>0</v>
          </cell>
          <cell r="BM94">
            <v>0</v>
          </cell>
          <cell r="BP94">
            <v>0</v>
          </cell>
          <cell r="BS94">
            <v>0</v>
          </cell>
          <cell r="BV94">
            <v>0</v>
          </cell>
          <cell r="BY94">
            <v>0</v>
          </cell>
          <cell r="CB94">
            <v>0</v>
          </cell>
          <cell r="CE94">
            <v>0</v>
          </cell>
          <cell r="CH94">
            <v>0</v>
          </cell>
          <cell r="CK94">
            <v>0</v>
          </cell>
        </row>
        <row r="95">
          <cell r="K95">
            <v>0</v>
          </cell>
          <cell r="N95">
            <v>0</v>
          </cell>
          <cell r="Q95">
            <v>0</v>
          </cell>
          <cell r="T95">
            <v>0</v>
          </cell>
          <cell r="W95">
            <v>0</v>
          </cell>
          <cell r="Z95">
            <v>0</v>
          </cell>
          <cell r="AC95">
            <v>0</v>
          </cell>
          <cell r="AF95">
            <v>0</v>
          </cell>
          <cell r="AI95">
            <v>0</v>
          </cell>
          <cell r="AL95">
            <v>0</v>
          </cell>
          <cell r="AO95">
            <v>0</v>
          </cell>
          <cell r="AR95">
            <v>0</v>
          </cell>
          <cell r="AU95">
            <v>0</v>
          </cell>
          <cell r="AX95">
            <v>0</v>
          </cell>
          <cell r="BA95">
            <v>0</v>
          </cell>
          <cell r="BD95">
            <v>0</v>
          </cell>
          <cell r="BG95">
            <v>0</v>
          </cell>
          <cell r="BJ95">
            <v>0</v>
          </cell>
          <cell r="BM95">
            <v>0</v>
          </cell>
          <cell r="BP95">
            <v>0</v>
          </cell>
          <cell r="BS95">
            <v>0</v>
          </cell>
          <cell r="BV95">
            <v>0</v>
          </cell>
          <cell r="BY95">
            <v>0</v>
          </cell>
          <cell r="CB95">
            <v>0</v>
          </cell>
          <cell r="CE95">
            <v>0</v>
          </cell>
          <cell r="CH95">
            <v>0</v>
          </cell>
          <cell r="CK95">
            <v>0</v>
          </cell>
        </row>
        <row r="96">
          <cell r="K96">
            <v>0</v>
          </cell>
          <cell r="N96">
            <v>0</v>
          </cell>
          <cell r="Q96">
            <v>0</v>
          </cell>
          <cell r="T96">
            <v>0</v>
          </cell>
          <cell r="W96">
            <v>0</v>
          </cell>
          <cell r="Z96">
            <v>0</v>
          </cell>
          <cell r="AC96">
            <v>0</v>
          </cell>
          <cell r="AF96">
            <v>0</v>
          </cell>
          <cell r="AI96">
            <v>0</v>
          </cell>
          <cell r="AL96">
            <v>0</v>
          </cell>
          <cell r="AO96">
            <v>0</v>
          </cell>
          <cell r="AR96">
            <v>0</v>
          </cell>
          <cell r="AU96">
            <v>0</v>
          </cell>
          <cell r="AX96">
            <v>0</v>
          </cell>
          <cell r="BA96">
            <v>0</v>
          </cell>
          <cell r="BD96">
            <v>0</v>
          </cell>
          <cell r="BG96">
            <v>0</v>
          </cell>
          <cell r="BJ96">
            <v>0</v>
          </cell>
          <cell r="BM96">
            <v>0</v>
          </cell>
          <cell r="BP96">
            <v>0</v>
          </cell>
          <cell r="BS96">
            <v>0</v>
          </cell>
          <cell r="BV96">
            <v>0</v>
          </cell>
          <cell r="BY96">
            <v>0</v>
          </cell>
          <cell r="CB96">
            <v>0</v>
          </cell>
          <cell r="CE96">
            <v>0</v>
          </cell>
          <cell r="CH96">
            <v>0</v>
          </cell>
          <cell r="CK96">
            <v>0</v>
          </cell>
        </row>
        <row r="98">
          <cell r="K98">
            <v>0</v>
          </cell>
          <cell r="N98">
            <v>0</v>
          </cell>
          <cell r="Q98">
            <v>0</v>
          </cell>
          <cell r="T98">
            <v>0</v>
          </cell>
          <cell r="W98">
            <v>0</v>
          </cell>
          <cell r="Z98">
            <v>0</v>
          </cell>
          <cell r="AC98">
            <v>0</v>
          </cell>
          <cell r="AF98">
            <v>0</v>
          </cell>
          <cell r="AI98">
            <v>0</v>
          </cell>
          <cell r="AL98">
            <v>0</v>
          </cell>
          <cell r="AO98">
            <v>0</v>
          </cell>
          <cell r="AR98">
            <v>0</v>
          </cell>
          <cell r="AU98">
            <v>0</v>
          </cell>
          <cell r="AX98">
            <v>0</v>
          </cell>
          <cell r="BA98">
            <v>0</v>
          </cell>
          <cell r="BD98">
            <v>0</v>
          </cell>
          <cell r="BG98">
            <v>0</v>
          </cell>
          <cell r="BJ98">
            <v>0</v>
          </cell>
          <cell r="BM98">
            <v>0</v>
          </cell>
          <cell r="BP98">
            <v>0</v>
          </cell>
          <cell r="BS98">
            <v>0</v>
          </cell>
          <cell r="BV98">
            <v>0</v>
          </cell>
          <cell r="BY98">
            <v>0</v>
          </cell>
          <cell r="CB98">
            <v>0</v>
          </cell>
          <cell r="CE98">
            <v>0</v>
          </cell>
          <cell r="CH98">
            <v>0</v>
          </cell>
          <cell r="CK98">
            <v>0</v>
          </cell>
        </row>
        <row r="99">
          <cell r="K99">
            <v>0</v>
          </cell>
          <cell r="N99">
            <v>0</v>
          </cell>
          <cell r="Q99">
            <v>0</v>
          </cell>
          <cell r="T99">
            <v>0</v>
          </cell>
          <cell r="W99">
            <v>0</v>
          </cell>
          <cell r="Z99">
            <v>0</v>
          </cell>
          <cell r="AC99">
            <v>0</v>
          </cell>
          <cell r="AF99">
            <v>0</v>
          </cell>
          <cell r="AI99">
            <v>0</v>
          </cell>
          <cell r="AL99">
            <v>0</v>
          </cell>
          <cell r="AO99">
            <v>0</v>
          </cell>
          <cell r="AR99">
            <v>0</v>
          </cell>
          <cell r="AU99">
            <v>0</v>
          </cell>
          <cell r="AX99">
            <v>0</v>
          </cell>
          <cell r="BA99">
            <v>0</v>
          </cell>
          <cell r="BD99">
            <v>0</v>
          </cell>
          <cell r="BG99">
            <v>0</v>
          </cell>
          <cell r="BJ99">
            <v>0</v>
          </cell>
          <cell r="BM99">
            <v>0</v>
          </cell>
          <cell r="BP99">
            <v>0</v>
          </cell>
          <cell r="BS99">
            <v>0</v>
          </cell>
          <cell r="BV99">
            <v>0</v>
          </cell>
          <cell r="BY99">
            <v>0</v>
          </cell>
          <cell r="CB99">
            <v>0</v>
          </cell>
          <cell r="CE99">
            <v>0</v>
          </cell>
          <cell r="CH99">
            <v>0</v>
          </cell>
          <cell r="CK99">
            <v>0</v>
          </cell>
        </row>
        <row r="100">
          <cell r="K100">
            <v>0</v>
          </cell>
          <cell r="N100">
            <v>0</v>
          </cell>
          <cell r="Q100">
            <v>0</v>
          </cell>
          <cell r="T100">
            <v>0</v>
          </cell>
          <cell r="W100">
            <v>0</v>
          </cell>
          <cell r="Z100">
            <v>0</v>
          </cell>
          <cell r="AC100">
            <v>0</v>
          </cell>
          <cell r="AF100">
            <v>0</v>
          </cell>
          <cell r="AI100">
            <v>0</v>
          </cell>
          <cell r="AL100">
            <v>0</v>
          </cell>
          <cell r="AO100">
            <v>0</v>
          </cell>
          <cell r="AR100">
            <v>0</v>
          </cell>
          <cell r="AU100">
            <v>0</v>
          </cell>
          <cell r="AX100">
            <v>0</v>
          </cell>
          <cell r="BA100">
            <v>0</v>
          </cell>
          <cell r="BD100">
            <v>0</v>
          </cell>
          <cell r="BG100">
            <v>0</v>
          </cell>
          <cell r="BJ100">
            <v>0</v>
          </cell>
          <cell r="BM100">
            <v>0</v>
          </cell>
          <cell r="BP100">
            <v>0</v>
          </cell>
          <cell r="BS100">
            <v>0</v>
          </cell>
          <cell r="BV100">
            <v>0</v>
          </cell>
          <cell r="BY100">
            <v>0</v>
          </cell>
          <cell r="CB100">
            <v>0</v>
          </cell>
          <cell r="CE100">
            <v>0</v>
          </cell>
          <cell r="CH100">
            <v>0</v>
          </cell>
          <cell r="CK100">
            <v>0</v>
          </cell>
        </row>
        <row r="101">
          <cell r="K101">
            <v>0</v>
          </cell>
          <cell r="N101">
            <v>0</v>
          </cell>
          <cell r="Q101">
            <v>0</v>
          </cell>
          <cell r="T101">
            <v>0</v>
          </cell>
          <cell r="W101">
            <v>0</v>
          </cell>
          <cell r="Z101">
            <v>0</v>
          </cell>
          <cell r="AC101">
            <v>0</v>
          </cell>
          <cell r="AF101">
            <v>0</v>
          </cell>
          <cell r="AI101">
            <v>0</v>
          </cell>
          <cell r="AL101">
            <v>0</v>
          </cell>
          <cell r="AO101">
            <v>0</v>
          </cell>
          <cell r="AR101">
            <v>0</v>
          </cell>
          <cell r="AU101">
            <v>0</v>
          </cell>
          <cell r="AX101">
            <v>0</v>
          </cell>
          <cell r="BA101">
            <v>0</v>
          </cell>
          <cell r="BD101">
            <v>0</v>
          </cell>
          <cell r="BG101">
            <v>0</v>
          </cell>
          <cell r="BJ101">
            <v>0</v>
          </cell>
          <cell r="BM101">
            <v>0</v>
          </cell>
          <cell r="BP101">
            <v>0</v>
          </cell>
          <cell r="BS101">
            <v>0</v>
          </cell>
          <cell r="BV101">
            <v>0</v>
          </cell>
          <cell r="BY101">
            <v>0</v>
          </cell>
          <cell r="CB101">
            <v>0</v>
          </cell>
          <cell r="CE101">
            <v>0</v>
          </cell>
          <cell r="CH101">
            <v>0</v>
          </cell>
          <cell r="CK101">
            <v>0</v>
          </cell>
        </row>
        <row r="103">
          <cell r="K103">
            <v>0</v>
          </cell>
          <cell r="N103">
            <v>0</v>
          </cell>
          <cell r="Q103">
            <v>0</v>
          </cell>
          <cell r="T103">
            <v>0</v>
          </cell>
          <cell r="W103">
            <v>0</v>
          </cell>
          <cell r="Z103">
            <v>0</v>
          </cell>
          <cell r="AC103">
            <v>0</v>
          </cell>
          <cell r="AF103">
            <v>0</v>
          </cell>
          <cell r="AI103">
            <v>0</v>
          </cell>
          <cell r="AL103">
            <v>0</v>
          </cell>
          <cell r="AO103">
            <v>0</v>
          </cell>
          <cell r="AR103">
            <v>0</v>
          </cell>
          <cell r="AU103">
            <v>0</v>
          </cell>
          <cell r="AX103">
            <v>0</v>
          </cell>
          <cell r="BA103">
            <v>0</v>
          </cell>
          <cell r="BD103">
            <v>0</v>
          </cell>
          <cell r="BG103">
            <v>0</v>
          </cell>
          <cell r="BJ103">
            <v>0</v>
          </cell>
          <cell r="BM103">
            <v>0</v>
          </cell>
          <cell r="BP103">
            <v>0</v>
          </cell>
          <cell r="BS103">
            <v>0</v>
          </cell>
          <cell r="BV103">
            <v>0</v>
          </cell>
          <cell r="BY103">
            <v>0</v>
          </cell>
          <cell r="CB103">
            <v>0</v>
          </cell>
          <cell r="CE103">
            <v>0</v>
          </cell>
          <cell r="CH103">
            <v>0</v>
          </cell>
          <cell r="CK103">
            <v>0</v>
          </cell>
        </row>
        <row r="104">
          <cell r="K104">
            <v>0</v>
          </cell>
          <cell r="N104">
            <v>0</v>
          </cell>
          <cell r="Q104">
            <v>0</v>
          </cell>
          <cell r="T104">
            <v>0</v>
          </cell>
          <cell r="W104">
            <v>0</v>
          </cell>
          <cell r="Z104">
            <v>0</v>
          </cell>
          <cell r="AC104">
            <v>0</v>
          </cell>
          <cell r="AF104">
            <v>0</v>
          </cell>
          <cell r="AI104">
            <v>0</v>
          </cell>
          <cell r="AL104">
            <v>0</v>
          </cell>
          <cell r="AO104">
            <v>0</v>
          </cell>
          <cell r="AR104">
            <v>0</v>
          </cell>
          <cell r="AU104">
            <v>0</v>
          </cell>
          <cell r="AX104">
            <v>0</v>
          </cell>
          <cell r="BA104">
            <v>0</v>
          </cell>
          <cell r="BD104">
            <v>0</v>
          </cell>
          <cell r="BG104">
            <v>0</v>
          </cell>
          <cell r="BJ104">
            <v>0</v>
          </cell>
          <cell r="BM104">
            <v>0</v>
          </cell>
          <cell r="BP104">
            <v>0</v>
          </cell>
          <cell r="BS104">
            <v>0</v>
          </cell>
          <cell r="BV104">
            <v>0</v>
          </cell>
          <cell r="BY104">
            <v>0</v>
          </cell>
          <cell r="CB104">
            <v>0</v>
          </cell>
          <cell r="CE104">
            <v>0</v>
          </cell>
          <cell r="CH104">
            <v>0</v>
          </cell>
          <cell r="CK104">
            <v>0</v>
          </cell>
        </row>
        <row r="105">
          <cell r="K105">
            <v>0</v>
          </cell>
          <cell r="N105">
            <v>0</v>
          </cell>
          <cell r="Q105">
            <v>0</v>
          </cell>
          <cell r="T105">
            <v>0</v>
          </cell>
          <cell r="W105">
            <v>0</v>
          </cell>
          <cell r="Z105">
            <v>0</v>
          </cell>
          <cell r="AC105">
            <v>0</v>
          </cell>
          <cell r="AF105">
            <v>0</v>
          </cell>
          <cell r="AI105">
            <v>0</v>
          </cell>
          <cell r="AL105">
            <v>0</v>
          </cell>
          <cell r="AO105">
            <v>0</v>
          </cell>
          <cell r="AR105">
            <v>0</v>
          </cell>
          <cell r="AU105">
            <v>0</v>
          </cell>
          <cell r="AX105">
            <v>0</v>
          </cell>
          <cell r="BA105">
            <v>0</v>
          </cell>
          <cell r="BD105">
            <v>0</v>
          </cell>
          <cell r="BG105">
            <v>0</v>
          </cell>
          <cell r="BJ105">
            <v>0</v>
          </cell>
          <cell r="BM105">
            <v>0</v>
          </cell>
          <cell r="BP105">
            <v>0</v>
          </cell>
          <cell r="BS105">
            <v>0</v>
          </cell>
          <cell r="BV105">
            <v>0</v>
          </cell>
          <cell r="BY105">
            <v>0</v>
          </cell>
          <cell r="CB105">
            <v>0</v>
          </cell>
          <cell r="CE105">
            <v>0</v>
          </cell>
          <cell r="CH105">
            <v>0</v>
          </cell>
          <cell r="CK105">
            <v>0</v>
          </cell>
        </row>
        <row r="106">
          <cell r="K106">
            <v>0</v>
          </cell>
          <cell r="N106">
            <v>0</v>
          </cell>
          <cell r="Q106">
            <v>0</v>
          </cell>
          <cell r="T106">
            <v>0</v>
          </cell>
          <cell r="W106">
            <v>0</v>
          </cell>
          <cell r="Z106">
            <v>0</v>
          </cell>
          <cell r="AC106">
            <v>0</v>
          </cell>
          <cell r="AF106">
            <v>0</v>
          </cell>
          <cell r="AI106">
            <v>0</v>
          </cell>
          <cell r="AL106">
            <v>0</v>
          </cell>
          <cell r="AO106">
            <v>0</v>
          </cell>
          <cell r="AR106">
            <v>0</v>
          </cell>
          <cell r="AU106">
            <v>0</v>
          </cell>
          <cell r="AX106">
            <v>0</v>
          </cell>
          <cell r="BA106">
            <v>0</v>
          </cell>
          <cell r="BD106">
            <v>0</v>
          </cell>
          <cell r="BG106">
            <v>0</v>
          </cell>
          <cell r="BJ106">
            <v>0</v>
          </cell>
          <cell r="BM106">
            <v>0</v>
          </cell>
          <cell r="BP106">
            <v>0</v>
          </cell>
          <cell r="BS106">
            <v>0</v>
          </cell>
          <cell r="BV106">
            <v>0</v>
          </cell>
          <cell r="BY106">
            <v>0</v>
          </cell>
          <cell r="CB106">
            <v>0</v>
          </cell>
          <cell r="CE106">
            <v>0</v>
          </cell>
          <cell r="CH106">
            <v>0</v>
          </cell>
          <cell r="CK106">
            <v>0</v>
          </cell>
        </row>
        <row r="108">
          <cell r="K108">
            <v>0</v>
          </cell>
          <cell r="N108">
            <v>0</v>
          </cell>
          <cell r="Q108">
            <v>0</v>
          </cell>
          <cell r="T108">
            <v>0</v>
          </cell>
          <cell r="W108">
            <v>0</v>
          </cell>
          <cell r="Z108">
            <v>0</v>
          </cell>
          <cell r="AC108">
            <v>0</v>
          </cell>
          <cell r="AF108">
            <v>0</v>
          </cell>
          <cell r="AI108">
            <v>0</v>
          </cell>
          <cell r="AL108">
            <v>0</v>
          </cell>
          <cell r="AO108">
            <v>0</v>
          </cell>
          <cell r="AR108">
            <v>0</v>
          </cell>
          <cell r="AU108">
            <v>0</v>
          </cell>
          <cell r="AX108">
            <v>0</v>
          </cell>
          <cell r="BA108">
            <v>0</v>
          </cell>
          <cell r="BD108">
            <v>0</v>
          </cell>
          <cell r="BG108">
            <v>0</v>
          </cell>
          <cell r="BJ108">
            <v>0</v>
          </cell>
          <cell r="BM108">
            <v>0</v>
          </cell>
          <cell r="BP108">
            <v>0</v>
          </cell>
          <cell r="BS108">
            <v>0</v>
          </cell>
          <cell r="BV108">
            <v>0</v>
          </cell>
          <cell r="BY108">
            <v>0</v>
          </cell>
          <cell r="CB108">
            <v>0</v>
          </cell>
          <cell r="CE108">
            <v>0</v>
          </cell>
          <cell r="CH108">
            <v>0</v>
          </cell>
          <cell r="CK108">
            <v>0</v>
          </cell>
        </row>
        <row r="109">
          <cell r="K109">
            <v>0</v>
          </cell>
          <cell r="N109">
            <v>0</v>
          </cell>
          <cell r="Q109">
            <v>0</v>
          </cell>
          <cell r="T109">
            <v>0</v>
          </cell>
          <cell r="W109">
            <v>0</v>
          </cell>
          <cell r="Z109">
            <v>0</v>
          </cell>
          <cell r="AC109">
            <v>0</v>
          </cell>
          <cell r="AF109">
            <v>0</v>
          </cell>
          <cell r="AI109">
            <v>0</v>
          </cell>
          <cell r="AL109">
            <v>0</v>
          </cell>
          <cell r="AO109">
            <v>0</v>
          </cell>
          <cell r="AR109">
            <v>0</v>
          </cell>
          <cell r="AU109">
            <v>0</v>
          </cell>
          <cell r="AX109">
            <v>0</v>
          </cell>
          <cell r="BA109">
            <v>0</v>
          </cell>
          <cell r="BD109">
            <v>0</v>
          </cell>
          <cell r="BG109">
            <v>0</v>
          </cell>
          <cell r="BJ109">
            <v>0</v>
          </cell>
          <cell r="BM109">
            <v>0</v>
          </cell>
          <cell r="BP109">
            <v>0</v>
          </cell>
          <cell r="BS109">
            <v>0</v>
          </cell>
          <cell r="BV109">
            <v>0</v>
          </cell>
          <cell r="BY109">
            <v>0</v>
          </cell>
          <cell r="CB109">
            <v>0</v>
          </cell>
          <cell r="CE109">
            <v>0</v>
          </cell>
          <cell r="CH109">
            <v>0</v>
          </cell>
          <cell r="CK109">
            <v>0</v>
          </cell>
        </row>
        <row r="110">
          <cell r="K110">
            <v>0</v>
          </cell>
          <cell r="N110">
            <v>0</v>
          </cell>
          <cell r="Q110">
            <v>0</v>
          </cell>
          <cell r="T110">
            <v>0</v>
          </cell>
          <cell r="W110">
            <v>0</v>
          </cell>
          <cell r="Z110">
            <v>0</v>
          </cell>
          <cell r="AC110">
            <v>0</v>
          </cell>
          <cell r="AF110">
            <v>0</v>
          </cell>
          <cell r="AI110">
            <v>0</v>
          </cell>
          <cell r="AL110">
            <v>0</v>
          </cell>
          <cell r="AO110">
            <v>0</v>
          </cell>
          <cell r="AR110">
            <v>0</v>
          </cell>
          <cell r="AU110">
            <v>0</v>
          </cell>
          <cell r="AX110">
            <v>0</v>
          </cell>
          <cell r="BA110">
            <v>0</v>
          </cell>
          <cell r="BD110">
            <v>0</v>
          </cell>
          <cell r="BG110">
            <v>0</v>
          </cell>
          <cell r="BJ110">
            <v>0</v>
          </cell>
          <cell r="BM110">
            <v>0</v>
          </cell>
          <cell r="BP110">
            <v>0</v>
          </cell>
          <cell r="BS110">
            <v>0</v>
          </cell>
          <cell r="BV110">
            <v>0</v>
          </cell>
          <cell r="BY110">
            <v>0</v>
          </cell>
          <cell r="CB110">
            <v>0</v>
          </cell>
          <cell r="CE110">
            <v>0</v>
          </cell>
          <cell r="CH110">
            <v>0</v>
          </cell>
          <cell r="CK110">
            <v>0</v>
          </cell>
        </row>
        <row r="111">
          <cell r="K111">
            <v>0</v>
          </cell>
          <cell r="N111">
            <v>0</v>
          </cell>
          <cell r="Q111">
            <v>0</v>
          </cell>
          <cell r="T111">
            <v>0</v>
          </cell>
          <cell r="W111">
            <v>0</v>
          </cell>
          <cell r="Z111">
            <v>0</v>
          </cell>
          <cell r="AC111">
            <v>0</v>
          </cell>
          <cell r="AF111">
            <v>0</v>
          </cell>
          <cell r="AI111">
            <v>0</v>
          </cell>
          <cell r="AL111">
            <v>0</v>
          </cell>
          <cell r="AO111">
            <v>0</v>
          </cell>
          <cell r="AR111">
            <v>0</v>
          </cell>
          <cell r="AU111">
            <v>0</v>
          </cell>
          <cell r="AX111">
            <v>0</v>
          </cell>
          <cell r="BA111">
            <v>0</v>
          </cell>
          <cell r="BD111">
            <v>0</v>
          </cell>
          <cell r="BG111">
            <v>0</v>
          </cell>
          <cell r="BJ111">
            <v>0</v>
          </cell>
          <cell r="BM111">
            <v>0</v>
          </cell>
          <cell r="BP111">
            <v>0</v>
          </cell>
          <cell r="BS111">
            <v>0</v>
          </cell>
          <cell r="BV111">
            <v>0</v>
          </cell>
          <cell r="BY111">
            <v>0</v>
          </cell>
          <cell r="CB111">
            <v>0</v>
          </cell>
          <cell r="CE111">
            <v>0</v>
          </cell>
          <cell r="CH111">
            <v>0</v>
          </cell>
          <cell r="CK111">
            <v>0</v>
          </cell>
        </row>
        <row r="113">
          <cell r="K113">
            <v>0</v>
          </cell>
          <cell r="N113">
            <v>0</v>
          </cell>
          <cell r="Q113">
            <v>0</v>
          </cell>
          <cell r="T113">
            <v>0</v>
          </cell>
          <cell r="W113">
            <v>0</v>
          </cell>
          <cell r="Z113">
            <v>0</v>
          </cell>
          <cell r="AC113">
            <v>0</v>
          </cell>
          <cell r="AF113">
            <v>0</v>
          </cell>
          <cell r="AI113">
            <v>0</v>
          </cell>
          <cell r="AL113">
            <v>0</v>
          </cell>
          <cell r="AO113">
            <v>0</v>
          </cell>
          <cell r="AR113">
            <v>0</v>
          </cell>
          <cell r="AU113">
            <v>0</v>
          </cell>
          <cell r="AX113">
            <v>0</v>
          </cell>
          <cell r="BA113">
            <v>0</v>
          </cell>
          <cell r="BD113">
            <v>0</v>
          </cell>
          <cell r="BG113">
            <v>0</v>
          </cell>
          <cell r="BJ113">
            <v>0</v>
          </cell>
          <cell r="BM113">
            <v>0</v>
          </cell>
          <cell r="BP113">
            <v>0</v>
          </cell>
          <cell r="BS113">
            <v>0</v>
          </cell>
          <cell r="BV113">
            <v>0</v>
          </cell>
          <cell r="BY113">
            <v>0</v>
          </cell>
          <cell r="CB113">
            <v>0</v>
          </cell>
          <cell r="CE113">
            <v>0</v>
          </cell>
          <cell r="CH113">
            <v>0</v>
          </cell>
          <cell r="CK113">
            <v>0</v>
          </cell>
        </row>
        <row r="114">
          <cell r="K114">
            <v>0</v>
          </cell>
          <cell r="N114">
            <v>0</v>
          </cell>
          <cell r="Q114">
            <v>0</v>
          </cell>
          <cell r="T114">
            <v>0</v>
          </cell>
          <cell r="W114">
            <v>0</v>
          </cell>
          <cell r="Z114">
            <v>0</v>
          </cell>
          <cell r="AC114">
            <v>0</v>
          </cell>
          <cell r="AF114">
            <v>0</v>
          </cell>
          <cell r="AI114">
            <v>0</v>
          </cell>
          <cell r="AL114">
            <v>0</v>
          </cell>
          <cell r="AO114">
            <v>0</v>
          </cell>
          <cell r="AR114">
            <v>0</v>
          </cell>
          <cell r="AU114">
            <v>0</v>
          </cell>
          <cell r="AX114">
            <v>0</v>
          </cell>
          <cell r="BA114">
            <v>0</v>
          </cell>
          <cell r="BD114">
            <v>0</v>
          </cell>
          <cell r="BG114">
            <v>0</v>
          </cell>
          <cell r="BJ114">
            <v>0</v>
          </cell>
          <cell r="BM114">
            <v>0</v>
          </cell>
          <cell r="BP114">
            <v>0</v>
          </cell>
          <cell r="BS114">
            <v>0</v>
          </cell>
          <cell r="BV114">
            <v>0</v>
          </cell>
          <cell r="BY114">
            <v>0</v>
          </cell>
          <cell r="CB114">
            <v>0</v>
          </cell>
          <cell r="CE114">
            <v>0</v>
          </cell>
          <cell r="CH114">
            <v>0</v>
          </cell>
          <cell r="CK114">
            <v>0</v>
          </cell>
        </row>
        <row r="115">
          <cell r="K115">
            <v>0</v>
          </cell>
          <cell r="N115">
            <v>0</v>
          </cell>
          <cell r="Q115">
            <v>0</v>
          </cell>
          <cell r="T115">
            <v>0</v>
          </cell>
          <cell r="W115">
            <v>0</v>
          </cell>
          <cell r="Z115">
            <v>0</v>
          </cell>
          <cell r="AC115">
            <v>0</v>
          </cell>
          <cell r="AF115">
            <v>0</v>
          </cell>
          <cell r="AI115">
            <v>0</v>
          </cell>
          <cell r="AL115">
            <v>0</v>
          </cell>
          <cell r="AO115">
            <v>0</v>
          </cell>
          <cell r="AR115">
            <v>0</v>
          </cell>
          <cell r="AU115">
            <v>0</v>
          </cell>
          <cell r="AX115">
            <v>0</v>
          </cell>
          <cell r="BA115">
            <v>0</v>
          </cell>
          <cell r="BD115">
            <v>0</v>
          </cell>
          <cell r="BG115">
            <v>0</v>
          </cell>
          <cell r="BJ115">
            <v>0</v>
          </cell>
          <cell r="BM115">
            <v>0</v>
          </cell>
          <cell r="BP115">
            <v>0</v>
          </cell>
          <cell r="BS115">
            <v>0</v>
          </cell>
          <cell r="BV115">
            <v>0</v>
          </cell>
          <cell r="BY115">
            <v>0</v>
          </cell>
          <cell r="CB115">
            <v>0</v>
          </cell>
          <cell r="CE115">
            <v>0</v>
          </cell>
          <cell r="CH115">
            <v>0</v>
          </cell>
          <cell r="CK115">
            <v>0</v>
          </cell>
        </row>
        <row r="116">
          <cell r="K116">
            <v>0</v>
          </cell>
          <cell r="N116">
            <v>0</v>
          </cell>
          <cell r="Q116">
            <v>0</v>
          </cell>
          <cell r="T116">
            <v>0</v>
          </cell>
          <cell r="W116">
            <v>0</v>
          </cell>
          <cell r="Z116">
            <v>0</v>
          </cell>
          <cell r="AC116">
            <v>0</v>
          </cell>
          <cell r="AF116">
            <v>0</v>
          </cell>
          <cell r="AI116">
            <v>0</v>
          </cell>
          <cell r="AL116">
            <v>0</v>
          </cell>
          <cell r="AO116">
            <v>0</v>
          </cell>
          <cell r="AR116">
            <v>0</v>
          </cell>
          <cell r="AU116">
            <v>0</v>
          </cell>
          <cell r="AX116">
            <v>0</v>
          </cell>
          <cell r="BA116">
            <v>0</v>
          </cell>
          <cell r="BD116">
            <v>0</v>
          </cell>
          <cell r="BG116">
            <v>0</v>
          </cell>
          <cell r="BJ116">
            <v>0</v>
          </cell>
          <cell r="BM116">
            <v>0</v>
          </cell>
          <cell r="BP116">
            <v>0</v>
          </cell>
          <cell r="BS116">
            <v>0</v>
          </cell>
          <cell r="BV116">
            <v>0</v>
          </cell>
          <cell r="BY116">
            <v>0</v>
          </cell>
          <cell r="CB116">
            <v>0</v>
          </cell>
          <cell r="CE116">
            <v>0</v>
          </cell>
          <cell r="CH116">
            <v>0</v>
          </cell>
          <cell r="CK116">
            <v>0</v>
          </cell>
        </row>
        <row r="118">
          <cell r="K118">
            <v>0</v>
          </cell>
          <cell r="N118">
            <v>0</v>
          </cell>
          <cell r="Q118">
            <v>0</v>
          </cell>
          <cell r="T118">
            <v>0</v>
          </cell>
          <cell r="W118">
            <v>0</v>
          </cell>
          <cell r="Z118">
            <v>0</v>
          </cell>
          <cell r="AC118">
            <v>0</v>
          </cell>
          <cell r="AF118">
            <v>0</v>
          </cell>
          <cell r="AI118">
            <v>0</v>
          </cell>
          <cell r="AL118">
            <v>0</v>
          </cell>
          <cell r="AO118">
            <v>0</v>
          </cell>
          <cell r="AR118">
            <v>0</v>
          </cell>
          <cell r="AU118">
            <v>0</v>
          </cell>
          <cell r="AX118">
            <v>0</v>
          </cell>
          <cell r="BA118">
            <v>0</v>
          </cell>
          <cell r="BD118">
            <v>0</v>
          </cell>
          <cell r="BG118">
            <v>0</v>
          </cell>
          <cell r="BJ118">
            <v>0</v>
          </cell>
          <cell r="BM118">
            <v>0</v>
          </cell>
          <cell r="BP118">
            <v>0</v>
          </cell>
          <cell r="BS118">
            <v>0</v>
          </cell>
          <cell r="BV118">
            <v>0</v>
          </cell>
          <cell r="BY118">
            <v>0</v>
          </cell>
          <cell r="CB118">
            <v>0</v>
          </cell>
          <cell r="CE118">
            <v>0</v>
          </cell>
          <cell r="CH118">
            <v>0</v>
          </cell>
          <cell r="CK118">
            <v>0</v>
          </cell>
        </row>
        <row r="119">
          <cell r="K119">
            <v>0</v>
          </cell>
          <cell r="N119">
            <v>0</v>
          </cell>
          <cell r="Q119">
            <v>0</v>
          </cell>
          <cell r="T119">
            <v>0</v>
          </cell>
          <cell r="W119">
            <v>0</v>
          </cell>
          <cell r="Z119">
            <v>0</v>
          </cell>
          <cell r="AC119">
            <v>0</v>
          </cell>
          <cell r="AF119">
            <v>0</v>
          </cell>
          <cell r="AI119">
            <v>0</v>
          </cell>
          <cell r="AL119">
            <v>0</v>
          </cell>
          <cell r="AO119">
            <v>0</v>
          </cell>
          <cell r="AR119">
            <v>0</v>
          </cell>
          <cell r="AU119">
            <v>0</v>
          </cell>
          <cell r="AX119">
            <v>0</v>
          </cell>
          <cell r="BA119">
            <v>0</v>
          </cell>
          <cell r="BD119">
            <v>0</v>
          </cell>
          <cell r="BG119">
            <v>0</v>
          </cell>
          <cell r="BJ119">
            <v>0</v>
          </cell>
          <cell r="BM119">
            <v>0</v>
          </cell>
          <cell r="BP119">
            <v>0</v>
          </cell>
          <cell r="BS119">
            <v>0</v>
          </cell>
          <cell r="BV119">
            <v>0</v>
          </cell>
          <cell r="BY119">
            <v>0</v>
          </cell>
          <cell r="CB119">
            <v>0</v>
          </cell>
          <cell r="CE119">
            <v>0</v>
          </cell>
          <cell r="CH119">
            <v>0</v>
          </cell>
          <cell r="CK119">
            <v>0</v>
          </cell>
        </row>
        <row r="120">
          <cell r="K120">
            <v>0</v>
          </cell>
          <cell r="N120">
            <v>0</v>
          </cell>
          <cell r="Q120">
            <v>0</v>
          </cell>
          <cell r="T120">
            <v>0</v>
          </cell>
          <cell r="W120">
            <v>0</v>
          </cell>
          <cell r="Z120">
            <v>0</v>
          </cell>
          <cell r="AC120">
            <v>0</v>
          </cell>
          <cell r="AF120">
            <v>0</v>
          </cell>
          <cell r="AI120">
            <v>0</v>
          </cell>
          <cell r="AL120">
            <v>0</v>
          </cell>
          <cell r="AO120">
            <v>0</v>
          </cell>
          <cell r="AR120">
            <v>0</v>
          </cell>
          <cell r="AU120">
            <v>0</v>
          </cell>
          <cell r="AX120">
            <v>0</v>
          </cell>
          <cell r="BA120">
            <v>0</v>
          </cell>
          <cell r="BD120">
            <v>0</v>
          </cell>
          <cell r="BG120">
            <v>0</v>
          </cell>
          <cell r="BJ120">
            <v>0</v>
          </cell>
          <cell r="BM120">
            <v>0</v>
          </cell>
          <cell r="BP120">
            <v>0</v>
          </cell>
          <cell r="BS120">
            <v>0</v>
          </cell>
          <cell r="BV120">
            <v>0</v>
          </cell>
          <cell r="BY120">
            <v>0</v>
          </cell>
          <cell r="CB120">
            <v>0</v>
          </cell>
          <cell r="CE120">
            <v>0</v>
          </cell>
          <cell r="CH120">
            <v>0</v>
          </cell>
          <cell r="CK120">
            <v>0</v>
          </cell>
        </row>
        <row r="121">
          <cell r="K121">
            <v>0</v>
          </cell>
          <cell r="N121">
            <v>0</v>
          </cell>
          <cell r="Q121">
            <v>0</v>
          </cell>
          <cell r="T121">
            <v>0</v>
          </cell>
          <cell r="W121">
            <v>0</v>
          </cell>
          <cell r="Z121">
            <v>0</v>
          </cell>
          <cell r="AC121">
            <v>0</v>
          </cell>
          <cell r="AF121">
            <v>0</v>
          </cell>
          <cell r="AI121">
            <v>0</v>
          </cell>
          <cell r="AL121">
            <v>0</v>
          </cell>
          <cell r="AO121">
            <v>0</v>
          </cell>
          <cell r="AR121">
            <v>0</v>
          </cell>
          <cell r="AU121">
            <v>0</v>
          </cell>
          <cell r="AX121">
            <v>0</v>
          </cell>
          <cell r="BA121">
            <v>0</v>
          </cell>
          <cell r="BD121">
            <v>0</v>
          </cell>
          <cell r="BG121">
            <v>0</v>
          </cell>
          <cell r="BJ121">
            <v>0</v>
          </cell>
          <cell r="BM121">
            <v>0</v>
          </cell>
          <cell r="BP121">
            <v>0</v>
          </cell>
          <cell r="BS121">
            <v>0</v>
          </cell>
          <cell r="BV121">
            <v>0</v>
          </cell>
          <cell r="BY121">
            <v>0</v>
          </cell>
          <cell r="CB121">
            <v>0</v>
          </cell>
          <cell r="CE121">
            <v>0</v>
          </cell>
          <cell r="CH121">
            <v>0</v>
          </cell>
          <cell r="CK121">
            <v>0</v>
          </cell>
        </row>
        <row r="124">
          <cell r="K124">
            <v>0</v>
          </cell>
          <cell r="N124">
            <v>0</v>
          </cell>
          <cell r="Q124">
            <v>0</v>
          </cell>
          <cell r="T124">
            <v>0</v>
          </cell>
          <cell r="W124">
            <v>0</v>
          </cell>
          <cell r="Z124">
            <v>0</v>
          </cell>
          <cell r="AC124">
            <v>0</v>
          </cell>
          <cell r="AF124">
            <v>0</v>
          </cell>
          <cell r="AI124">
            <v>0</v>
          </cell>
          <cell r="AL124">
            <v>0</v>
          </cell>
          <cell r="AO124">
            <v>0</v>
          </cell>
          <cell r="AR124">
            <v>0</v>
          </cell>
          <cell r="AU124">
            <v>0</v>
          </cell>
          <cell r="AX124">
            <v>0</v>
          </cell>
          <cell r="BA124">
            <v>0</v>
          </cell>
          <cell r="BD124">
            <v>0</v>
          </cell>
          <cell r="BG124">
            <v>0</v>
          </cell>
          <cell r="BJ124">
            <v>0</v>
          </cell>
          <cell r="BM124">
            <v>0</v>
          </cell>
          <cell r="BP124">
            <v>0</v>
          </cell>
          <cell r="BS124">
            <v>0</v>
          </cell>
          <cell r="BV124">
            <v>0</v>
          </cell>
          <cell r="BY124">
            <v>0</v>
          </cell>
          <cell r="CB124">
            <v>0</v>
          </cell>
          <cell r="CE124">
            <v>0</v>
          </cell>
          <cell r="CH124">
            <v>0</v>
          </cell>
          <cell r="CK124">
            <v>0</v>
          </cell>
        </row>
        <row r="125">
          <cell r="K125">
            <v>0</v>
          </cell>
          <cell r="N125">
            <v>0</v>
          </cell>
          <cell r="Q125">
            <v>0</v>
          </cell>
          <cell r="T125">
            <v>0</v>
          </cell>
          <cell r="W125">
            <v>0</v>
          </cell>
          <cell r="Z125">
            <v>0</v>
          </cell>
          <cell r="AC125">
            <v>0</v>
          </cell>
          <cell r="AF125">
            <v>0</v>
          </cell>
          <cell r="AI125">
            <v>0</v>
          </cell>
          <cell r="AL125">
            <v>0</v>
          </cell>
          <cell r="AO125">
            <v>0</v>
          </cell>
          <cell r="AR125">
            <v>0</v>
          </cell>
          <cell r="AU125">
            <v>0</v>
          </cell>
          <cell r="AX125">
            <v>0</v>
          </cell>
          <cell r="BA125">
            <v>0</v>
          </cell>
          <cell r="BD125">
            <v>0</v>
          </cell>
          <cell r="BG125">
            <v>0</v>
          </cell>
          <cell r="BJ125">
            <v>0</v>
          </cell>
          <cell r="BM125">
            <v>0</v>
          </cell>
          <cell r="BP125">
            <v>0</v>
          </cell>
          <cell r="BS125">
            <v>0</v>
          </cell>
          <cell r="BV125">
            <v>0</v>
          </cell>
          <cell r="BY125">
            <v>0</v>
          </cell>
          <cell r="CB125">
            <v>0</v>
          </cell>
          <cell r="CE125">
            <v>0</v>
          </cell>
          <cell r="CH125">
            <v>0</v>
          </cell>
          <cell r="CK125">
            <v>0</v>
          </cell>
        </row>
        <row r="126">
          <cell r="K126">
            <v>0</v>
          </cell>
          <cell r="N126">
            <v>0</v>
          </cell>
          <cell r="Q126">
            <v>0</v>
          </cell>
          <cell r="T126">
            <v>0</v>
          </cell>
          <cell r="W126">
            <v>0</v>
          </cell>
          <cell r="Z126">
            <v>0</v>
          </cell>
          <cell r="AC126">
            <v>0</v>
          </cell>
          <cell r="AF126">
            <v>0</v>
          </cell>
          <cell r="AI126">
            <v>0</v>
          </cell>
          <cell r="AL126">
            <v>0</v>
          </cell>
          <cell r="AO126">
            <v>0</v>
          </cell>
          <cell r="AR126">
            <v>0</v>
          </cell>
          <cell r="AU126">
            <v>0</v>
          </cell>
          <cell r="AX126">
            <v>0</v>
          </cell>
          <cell r="BA126">
            <v>0</v>
          </cell>
          <cell r="BD126">
            <v>0</v>
          </cell>
          <cell r="BG126">
            <v>0</v>
          </cell>
          <cell r="BJ126">
            <v>0</v>
          </cell>
          <cell r="BM126">
            <v>0</v>
          </cell>
          <cell r="BP126">
            <v>0</v>
          </cell>
          <cell r="BS126">
            <v>0</v>
          </cell>
          <cell r="BV126">
            <v>0</v>
          </cell>
          <cell r="BY126">
            <v>0</v>
          </cell>
          <cell r="CB126">
            <v>0</v>
          </cell>
          <cell r="CE126">
            <v>0</v>
          </cell>
          <cell r="CH126">
            <v>0</v>
          </cell>
          <cell r="CK126">
            <v>0</v>
          </cell>
        </row>
        <row r="127">
          <cell r="K127">
            <v>0</v>
          </cell>
          <cell r="N127">
            <v>0</v>
          </cell>
          <cell r="Q127">
            <v>0</v>
          </cell>
          <cell r="T127">
            <v>0</v>
          </cell>
          <cell r="W127">
            <v>0</v>
          </cell>
          <cell r="Z127">
            <v>0</v>
          </cell>
          <cell r="AC127">
            <v>0</v>
          </cell>
          <cell r="AF127">
            <v>0</v>
          </cell>
          <cell r="AI127">
            <v>0</v>
          </cell>
          <cell r="AL127">
            <v>0</v>
          </cell>
          <cell r="AO127">
            <v>0</v>
          </cell>
          <cell r="AR127">
            <v>0</v>
          </cell>
          <cell r="AU127">
            <v>0</v>
          </cell>
          <cell r="AX127">
            <v>0</v>
          </cell>
          <cell r="BA127">
            <v>0</v>
          </cell>
          <cell r="BD127">
            <v>0</v>
          </cell>
          <cell r="BG127">
            <v>0</v>
          </cell>
          <cell r="BJ127">
            <v>0</v>
          </cell>
          <cell r="BM127">
            <v>0</v>
          </cell>
          <cell r="BP127">
            <v>0</v>
          </cell>
          <cell r="BS127">
            <v>0</v>
          </cell>
          <cell r="BV127">
            <v>0</v>
          </cell>
          <cell r="BY127">
            <v>0</v>
          </cell>
          <cell r="CB127">
            <v>0</v>
          </cell>
          <cell r="CE127">
            <v>0</v>
          </cell>
          <cell r="CH127">
            <v>0</v>
          </cell>
          <cell r="CK127">
            <v>0</v>
          </cell>
        </row>
        <row r="128">
          <cell r="K128">
            <v>0</v>
          </cell>
          <cell r="N128">
            <v>0</v>
          </cell>
          <cell r="Q128">
            <v>0</v>
          </cell>
          <cell r="T128">
            <v>0</v>
          </cell>
          <cell r="W128">
            <v>0</v>
          </cell>
          <cell r="Z128">
            <v>0</v>
          </cell>
          <cell r="AC128">
            <v>0</v>
          </cell>
          <cell r="AF128">
            <v>0</v>
          </cell>
          <cell r="AI128">
            <v>0</v>
          </cell>
          <cell r="AL128">
            <v>0</v>
          </cell>
          <cell r="AO128">
            <v>0</v>
          </cell>
          <cell r="AR128">
            <v>0</v>
          </cell>
          <cell r="AU128">
            <v>0</v>
          </cell>
          <cell r="AX128">
            <v>0</v>
          </cell>
          <cell r="BA128">
            <v>0</v>
          </cell>
          <cell r="BD128">
            <v>0</v>
          </cell>
          <cell r="BG128">
            <v>0</v>
          </cell>
          <cell r="BJ128">
            <v>0</v>
          </cell>
          <cell r="BM128">
            <v>0</v>
          </cell>
          <cell r="BP128">
            <v>0</v>
          </cell>
          <cell r="BS128">
            <v>0</v>
          </cell>
          <cell r="BV128">
            <v>0</v>
          </cell>
          <cell r="BY128">
            <v>0</v>
          </cell>
          <cell r="CB128">
            <v>0</v>
          </cell>
          <cell r="CE128">
            <v>0</v>
          </cell>
          <cell r="CH128">
            <v>0</v>
          </cell>
          <cell r="CK128">
            <v>0</v>
          </cell>
        </row>
        <row r="129">
          <cell r="K129">
            <v>0</v>
          </cell>
          <cell r="N129">
            <v>0</v>
          </cell>
          <cell r="Q129">
            <v>0</v>
          </cell>
          <cell r="T129">
            <v>0</v>
          </cell>
          <cell r="W129">
            <v>0</v>
          </cell>
          <cell r="Z129">
            <v>0</v>
          </cell>
          <cell r="AC129">
            <v>0</v>
          </cell>
          <cell r="AF129">
            <v>0</v>
          </cell>
          <cell r="AI129">
            <v>0</v>
          </cell>
          <cell r="AL129">
            <v>0</v>
          </cell>
          <cell r="AO129">
            <v>0</v>
          </cell>
          <cell r="AR129">
            <v>0</v>
          </cell>
          <cell r="AU129">
            <v>0</v>
          </cell>
          <cell r="AX129">
            <v>0</v>
          </cell>
          <cell r="BA129">
            <v>0</v>
          </cell>
          <cell r="BD129">
            <v>0</v>
          </cell>
          <cell r="BG129">
            <v>0</v>
          </cell>
          <cell r="BJ129">
            <v>0</v>
          </cell>
          <cell r="BM129">
            <v>0</v>
          </cell>
          <cell r="BP129">
            <v>0</v>
          </cell>
          <cell r="BS129">
            <v>0</v>
          </cell>
          <cell r="BV129">
            <v>0</v>
          </cell>
          <cell r="BY129">
            <v>0</v>
          </cell>
          <cell r="CB129">
            <v>0</v>
          </cell>
          <cell r="CE129">
            <v>0</v>
          </cell>
          <cell r="CH129">
            <v>0</v>
          </cell>
          <cell r="CK129">
            <v>0</v>
          </cell>
        </row>
        <row r="137">
          <cell r="J137" t="str">
            <v>Устименко Н.Г.</v>
          </cell>
          <cell r="S137" t="str">
            <v>Устименко Н.Г.</v>
          </cell>
          <cell r="AB137" t="str">
            <v>Устименко Н.Г.</v>
          </cell>
          <cell r="AK137" t="str">
            <v>Устименко Н.Г.</v>
          </cell>
          <cell r="AT137" t="str">
            <v>Устименко Н.Г.</v>
          </cell>
          <cell r="BC137" t="str">
            <v>Устименко Н.Г.</v>
          </cell>
          <cell r="BL137" t="str">
            <v>Устименко Н.Г.</v>
          </cell>
          <cell r="BU137" t="str">
            <v>Устименко Н.Г.</v>
          </cell>
          <cell r="CD137" t="str">
            <v>Устименко Н.Г.</v>
          </cell>
        </row>
      </sheetData>
      <sheetData sheetId="3">
        <row r="2">
          <cell r="G2" t="e">
            <v>#REF!</v>
          </cell>
          <cell r="J2" t="e">
            <v>#REF!</v>
          </cell>
          <cell r="P2" t="e">
            <v>#REF!</v>
          </cell>
          <cell r="S2" t="e">
            <v>#REF!</v>
          </cell>
          <cell r="Y2" t="e">
            <v>#REF!</v>
          </cell>
          <cell r="AB2" t="e">
            <v>#REF!</v>
          </cell>
          <cell r="AH2" t="e">
            <v>#REF!</v>
          </cell>
          <cell r="AK2" t="e">
            <v>#REF!</v>
          </cell>
          <cell r="AQ2" t="e">
            <v>#REF!</v>
          </cell>
          <cell r="AT2" t="e">
            <v>#REF!</v>
          </cell>
          <cell r="AZ2" t="e">
            <v>#REF!</v>
          </cell>
          <cell r="BC2" t="e">
            <v>#REF!</v>
          </cell>
          <cell r="BI2" t="e">
            <v>#REF!</v>
          </cell>
          <cell r="BL2" t="e">
            <v>#REF!</v>
          </cell>
          <cell r="BR2" t="e">
            <v>#REF!</v>
          </cell>
          <cell r="BU2" t="e">
            <v>#REF!</v>
          </cell>
          <cell r="CA2" t="e">
            <v>#REF!</v>
          </cell>
          <cell r="CD2" t="e">
            <v>#REF!</v>
          </cell>
        </row>
        <row r="7">
          <cell r="H7" t="str">
            <v>Итого:</v>
          </cell>
          <cell r="I7">
            <v>0</v>
          </cell>
          <cell r="K7" t="str">
            <v>Итого:</v>
          </cell>
          <cell r="L7">
            <v>0</v>
          </cell>
          <cell r="N7" t="str">
            <v>Итого:</v>
          </cell>
          <cell r="O7">
            <v>0</v>
          </cell>
          <cell r="Q7" t="str">
            <v>Итого:</v>
          </cell>
          <cell r="R7">
            <v>0</v>
          </cell>
          <cell r="T7" t="str">
            <v>Итого:</v>
          </cell>
          <cell r="U7">
            <v>0</v>
          </cell>
          <cell r="W7" t="str">
            <v>Итого:</v>
          </cell>
          <cell r="X7">
            <v>0</v>
          </cell>
          <cell r="Z7" t="str">
            <v>Итого:</v>
          </cell>
          <cell r="AA7">
            <v>0</v>
          </cell>
          <cell r="AC7" t="str">
            <v>Итого:</v>
          </cell>
          <cell r="AD7">
            <v>0</v>
          </cell>
          <cell r="AF7" t="str">
            <v>Итого:</v>
          </cell>
          <cell r="AG7">
            <v>0</v>
          </cell>
          <cell r="AI7" t="str">
            <v>Итого:</v>
          </cell>
          <cell r="AJ7">
            <v>0</v>
          </cell>
          <cell r="AL7" t="str">
            <v>Итого:</v>
          </cell>
          <cell r="AM7">
            <v>0</v>
          </cell>
          <cell r="AO7" t="str">
            <v>Итого:</v>
          </cell>
          <cell r="AP7">
            <v>0</v>
          </cell>
          <cell r="AR7" t="str">
            <v>Итого:</v>
          </cell>
          <cell r="AS7">
            <v>0</v>
          </cell>
          <cell r="AU7" t="str">
            <v>Итого:</v>
          </cell>
          <cell r="AV7">
            <v>0</v>
          </cell>
          <cell r="AX7" t="str">
            <v>Итого:</v>
          </cell>
          <cell r="AY7">
            <v>0</v>
          </cell>
          <cell r="BA7" t="str">
            <v>Итого:</v>
          </cell>
          <cell r="BB7">
            <v>0</v>
          </cell>
          <cell r="BD7" t="str">
            <v>Итого:</v>
          </cell>
          <cell r="BE7">
            <v>0</v>
          </cell>
          <cell r="BG7" t="str">
            <v>Итого:</v>
          </cell>
          <cell r="BH7">
            <v>0</v>
          </cell>
          <cell r="BJ7" t="str">
            <v>Итого:</v>
          </cell>
          <cell r="BK7">
            <v>0</v>
          </cell>
          <cell r="BM7" t="str">
            <v>Итого:</v>
          </cell>
          <cell r="BN7">
            <v>0</v>
          </cell>
          <cell r="BP7" t="str">
            <v>Итого:</v>
          </cell>
          <cell r="BQ7">
            <v>0</v>
          </cell>
          <cell r="BS7" t="str">
            <v>Итого:</v>
          </cell>
          <cell r="BT7">
            <v>0</v>
          </cell>
          <cell r="BV7" t="str">
            <v>Итого:</v>
          </cell>
          <cell r="BW7">
            <v>0</v>
          </cell>
          <cell r="BY7" t="str">
            <v>Итого:</v>
          </cell>
          <cell r="BZ7">
            <v>0</v>
          </cell>
          <cell r="CB7" t="str">
            <v>Итого:</v>
          </cell>
          <cell r="CC7">
            <v>0</v>
          </cell>
          <cell r="CE7" t="str">
            <v>Итого:</v>
          </cell>
          <cell r="CF7">
            <v>0</v>
          </cell>
          <cell r="CH7" t="str">
            <v>Итого:</v>
          </cell>
          <cell r="CI7">
            <v>0</v>
          </cell>
        </row>
        <row r="8">
          <cell r="I8" t="e">
            <v>#REF!</v>
          </cell>
          <cell r="L8" t="e">
            <v>#REF!</v>
          </cell>
          <cell r="R8" t="e">
            <v>#REF!</v>
          </cell>
          <cell r="U8" t="e">
            <v>#REF!</v>
          </cell>
          <cell r="AA8" t="e">
            <v>#REF!</v>
          </cell>
          <cell r="AD8" t="e">
            <v>#REF!</v>
          </cell>
          <cell r="AJ8" t="e">
            <v>#REF!</v>
          </cell>
          <cell r="AM8" t="e">
            <v>#REF!</v>
          </cell>
          <cell r="AS8" t="e">
            <v>#REF!</v>
          </cell>
          <cell r="AV8" t="e">
            <v>#REF!</v>
          </cell>
          <cell r="BB8" t="e">
            <v>#REF!</v>
          </cell>
          <cell r="BE8" t="e">
            <v>#REF!</v>
          </cell>
          <cell r="BK8" t="e">
            <v>#REF!</v>
          </cell>
          <cell r="BN8" t="e">
            <v>#REF!</v>
          </cell>
          <cell r="BT8">
            <v>0</v>
          </cell>
          <cell r="BW8">
            <v>0</v>
          </cell>
          <cell r="CC8">
            <v>0</v>
          </cell>
          <cell r="CF8">
            <v>0</v>
          </cell>
        </row>
        <row r="9">
          <cell r="G9" t="str">
            <v>Предъявлено</v>
          </cell>
          <cell r="J9" t="str">
            <v>Принято</v>
          </cell>
          <cell r="M9" t="str">
            <v>Текущие разногласия</v>
          </cell>
          <cell r="P9" t="str">
            <v>Предъявлено</v>
          </cell>
          <cell r="S9" t="str">
            <v>Принято</v>
          </cell>
          <cell r="V9" t="str">
            <v>Текущие разногласия</v>
          </cell>
          <cell r="Y9" t="str">
            <v>Предъявлено</v>
          </cell>
          <cell r="AB9" t="str">
            <v>Принято</v>
          </cell>
          <cell r="AE9" t="str">
            <v>Текущие разногласия</v>
          </cell>
          <cell r="AH9" t="str">
            <v>Предъявлено</v>
          </cell>
          <cell r="AK9" t="str">
            <v>Принято</v>
          </cell>
          <cell r="AN9" t="str">
            <v>Текущие разногласия</v>
          </cell>
          <cell r="AQ9" t="str">
            <v>Предъявлено</v>
          </cell>
          <cell r="AT9" t="str">
            <v>Принято</v>
          </cell>
          <cell r="AW9" t="str">
            <v>Текущие разногласия</v>
          </cell>
          <cell r="AZ9" t="str">
            <v>Предъявлено</v>
          </cell>
          <cell r="BC9" t="str">
            <v>Принято</v>
          </cell>
          <cell r="BF9" t="str">
            <v>Текущие разногласия</v>
          </cell>
          <cell r="BI9" t="str">
            <v>Предъявлено</v>
          </cell>
          <cell r="BL9" t="str">
            <v>Принято</v>
          </cell>
          <cell r="BO9" t="str">
            <v>Текущие разногласия</v>
          </cell>
          <cell r="BR9" t="str">
            <v>Предъявлено</v>
          </cell>
          <cell r="BU9" t="str">
            <v>Принято</v>
          </cell>
          <cell r="BX9" t="str">
            <v>Текущие разногласия</v>
          </cell>
          <cell r="CA9" t="str">
            <v>Предъявлено</v>
          </cell>
          <cell r="CD9" t="str">
            <v>Принято</v>
          </cell>
          <cell r="CG9" t="str">
            <v>Текущие разногласия</v>
          </cell>
        </row>
        <row r="10">
          <cell r="G10" t="str">
            <v>Кол-во</v>
          </cell>
          <cell r="H10" t="str">
            <v>Ср. цена</v>
          </cell>
          <cell r="I10" t="str">
            <v>Сумма</v>
          </cell>
          <cell r="J10" t="str">
            <v>Кол-во</v>
          </cell>
          <cell r="K10" t="str">
            <v>Ср. цена</v>
          </cell>
          <cell r="L10" t="str">
            <v>Сумма</v>
          </cell>
          <cell r="M10" t="str">
            <v>Кол-во</v>
          </cell>
          <cell r="N10" t="str">
            <v>Ср. цена</v>
          </cell>
          <cell r="O10" t="str">
            <v>Сумма</v>
          </cell>
          <cell r="P10" t="str">
            <v>Кол-во</v>
          </cell>
          <cell r="Q10" t="str">
            <v>Ср. цена</v>
          </cell>
          <cell r="R10" t="str">
            <v>Сумма</v>
          </cell>
          <cell r="S10" t="str">
            <v>Кол-во</v>
          </cell>
          <cell r="T10" t="str">
            <v>Ср. цена</v>
          </cell>
          <cell r="U10" t="str">
            <v>Сумма</v>
          </cell>
          <cell r="V10" t="str">
            <v>Кол-во</v>
          </cell>
          <cell r="W10" t="str">
            <v>Ср. цена</v>
          </cell>
          <cell r="X10" t="str">
            <v>Сумма</v>
          </cell>
          <cell r="Y10" t="str">
            <v>Кол-во</v>
          </cell>
          <cell r="Z10" t="str">
            <v>Ср. цена</v>
          </cell>
          <cell r="AA10" t="str">
            <v>Сумма</v>
          </cell>
          <cell r="AB10" t="str">
            <v>Кол-во</v>
          </cell>
          <cell r="AC10" t="str">
            <v>Ср. цена</v>
          </cell>
          <cell r="AD10" t="str">
            <v>Сумма</v>
          </cell>
          <cell r="AE10" t="str">
            <v>Кол-во</v>
          </cell>
          <cell r="AF10" t="str">
            <v>Ср. цена</v>
          </cell>
          <cell r="AG10" t="str">
            <v>Сумма</v>
          </cell>
          <cell r="AH10" t="str">
            <v>Кол-во</v>
          </cell>
          <cell r="AI10" t="str">
            <v>Ср. цена</v>
          </cell>
          <cell r="AJ10" t="str">
            <v>Сумма</v>
          </cell>
          <cell r="AK10" t="str">
            <v>Кол-во</v>
          </cell>
          <cell r="AL10" t="str">
            <v>Ср. цена</v>
          </cell>
          <cell r="AM10" t="str">
            <v>Сумма</v>
          </cell>
          <cell r="AN10" t="str">
            <v>Кол-во</v>
          </cell>
          <cell r="AO10" t="str">
            <v>Ср. цена</v>
          </cell>
          <cell r="AP10" t="str">
            <v>Сумма</v>
          </cell>
          <cell r="AQ10" t="str">
            <v>Кол-во</v>
          </cell>
          <cell r="AR10" t="str">
            <v>Ср. цена</v>
          </cell>
          <cell r="AS10" t="str">
            <v>Сумма</v>
          </cell>
          <cell r="AT10" t="str">
            <v>Кол-во</v>
          </cell>
          <cell r="AU10" t="str">
            <v>Ср. цена</v>
          </cell>
          <cell r="AV10" t="str">
            <v>Сумма</v>
          </cell>
          <cell r="AW10" t="str">
            <v>Кол-во</v>
          </cell>
          <cell r="AX10" t="str">
            <v>Ср. цена</v>
          </cell>
          <cell r="AY10" t="str">
            <v>Сумма</v>
          </cell>
          <cell r="AZ10" t="str">
            <v>Кол-во</v>
          </cell>
          <cell r="BA10" t="str">
            <v>Ср. цена</v>
          </cell>
          <cell r="BB10" t="str">
            <v>Сумма</v>
          </cell>
          <cell r="BC10" t="str">
            <v>Кол-во</v>
          </cell>
          <cell r="BD10" t="str">
            <v>Ср. цена</v>
          </cell>
          <cell r="BE10" t="str">
            <v>Сумма</v>
          </cell>
          <cell r="BF10" t="str">
            <v>Кол-во</v>
          </cell>
          <cell r="BG10" t="str">
            <v>Ср. цена</v>
          </cell>
          <cell r="BH10" t="str">
            <v>Сумма</v>
          </cell>
          <cell r="BI10" t="str">
            <v>Кол-во</v>
          </cell>
          <cell r="BJ10" t="str">
            <v>Ср. цена</v>
          </cell>
          <cell r="BK10" t="str">
            <v>Сумма</v>
          </cell>
          <cell r="BL10" t="str">
            <v>Кол-во</v>
          </cell>
          <cell r="BM10" t="str">
            <v>Ср. цена</v>
          </cell>
          <cell r="BN10" t="str">
            <v>Сумма</v>
          </cell>
          <cell r="BO10" t="str">
            <v>Кол-во</v>
          </cell>
          <cell r="BP10" t="str">
            <v>Ср. цена</v>
          </cell>
          <cell r="BQ10" t="str">
            <v>Сумма</v>
          </cell>
          <cell r="BR10" t="str">
            <v>Кол-во</v>
          </cell>
          <cell r="BS10" t="str">
            <v>Ср. цена</v>
          </cell>
          <cell r="BT10" t="str">
            <v>Сумма</v>
          </cell>
          <cell r="BU10" t="str">
            <v>Кол-во</v>
          </cell>
          <cell r="BV10" t="str">
            <v>Ср. цена</v>
          </cell>
          <cell r="BW10" t="str">
            <v>Сумма</v>
          </cell>
          <cell r="BX10" t="str">
            <v>Кол-во</v>
          </cell>
          <cell r="BY10" t="str">
            <v>Ср. цена</v>
          </cell>
          <cell r="BZ10" t="str">
            <v>Сумма</v>
          </cell>
          <cell r="CA10" t="str">
            <v>Кол-во</v>
          </cell>
          <cell r="CB10" t="str">
            <v>Ср. цена</v>
          </cell>
          <cell r="CC10" t="str">
            <v>Сумма</v>
          </cell>
          <cell r="CD10" t="str">
            <v>Кол-во</v>
          </cell>
          <cell r="CE10" t="str">
            <v>Ср. цена</v>
          </cell>
          <cell r="CF10" t="str">
            <v>Сумма</v>
          </cell>
          <cell r="CG10" t="str">
            <v>Кол-во</v>
          </cell>
          <cell r="CH10" t="str">
            <v>Ср. цена</v>
          </cell>
          <cell r="CI10" t="str">
            <v>Сумма</v>
          </cell>
        </row>
        <row r="11">
          <cell r="G11">
            <v>4</v>
          </cell>
          <cell r="H11">
            <v>5</v>
          </cell>
          <cell r="I11">
            <v>6</v>
          </cell>
          <cell r="J11">
            <v>7</v>
          </cell>
          <cell r="K11">
            <v>8</v>
          </cell>
          <cell r="L11">
            <v>9</v>
          </cell>
          <cell r="M11">
            <v>10</v>
          </cell>
          <cell r="N11">
            <v>11</v>
          </cell>
          <cell r="O11">
            <v>12</v>
          </cell>
          <cell r="P11">
            <v>4</v>
          </cell>
          <cell r="Q11">
            <v>5</v>
          </cell>
          <cell r="R11">
            <v>6</v>
          </cell>
          <cell r="S11">
            <v>7</v>
          </cell>
          <cell r="T11">
            <v>8</v>
          </cell>
          <cell r="U11">
            <v>9</v>
          </cell>
          <cell r="V11">
            <v>10</v>
          </cell>
          <cell r="W11">
            <v>11</v>
          </cell>
          <cell r="X11">
            <v>12</v>
          </cell>
          <cell r="Y11">
            <v>4</v>
          </cell>
          <cell r="Z11">
            <v>5</v>
          </cell>
          <cell r="AA11">
            <v>6</v>
          </cell>
          <cell r="AB11">
            <v>7</v>
          </cell>
          <cell r="AC11">
            <v>8</v>
          </cell>
          <cell r="AD11">
            <v>9</v>
          </cell>
          <cell r="AE11">
            <v>10</v>
          </cell>
          <cell r="AF11">
            <v>11</v>
          </cell>
          <cell r="AG11">
            <v>12</v>
          </cell>
          <cell r="AH11">
            <v>4</v>
          </cell>
          <cell r="AI11">
            <v>5</v>
          </cell>
          <cell r="AJ11">
            <v>6</v>
          </cell>
          <cell r="AK11">
            <v>7</v>
          </cell>
          <cell r="AL11">
            <v>8</v>
          </cell>
          <cell r="AM11">
            <v>9</v>
          </cell>
          <cell r="AN11">
            <v>10</v>
          </cell>
          <cell r="AO11">
            <v>11</v>
          </cell>
          <cell r="AP11">
            <v>12</v>
          </cell>
          <cell r="AQ11">
            <v>4</v>
          </cell>
          <cell r="AR11">
            <v>5</v>
          </cell>
          <cell r="AS11">
            <v>6</v>
          </cell>
          <cell r="AT11">
            <v>7</v>
          </cell>
          <cell r="AU11">
            <v>8</v>
          </cell>
          <cell r="AV11">
            <v>9</v>
          </cell>
          <cell r="AW11">
            <v>10</v>
          </cell>
          <cell r="AX11">
            <v>11</v>
          </cell>
          <cell r="AY11">
            <v>12</v>
          </cell>
          <cell r="AZ11">
            <v>4</v>
          </cell>
          <cell r="BA11">
            <v>5</v>
          </cell>
          <cell r="BB11">
            <v>6</v>
          </cell>
          <cell r="BC11">
            <v>7</v>
          </cell>
          <cell r="BD11">
            <v>8</v>
          </cell>
          <cell r="BE11">
            <v>9</v>
          </cell>
          <cell r="BF11">
            <v>10</v>
          </cell>
          <cell r="BG11">
            <v>11</v>
          </cell>
          <cell r="BH11">
            <v>12</v>
          </cell>
          <cell r="BI11">
            <v>4</v>
          </cell>
          <cell r="BJ11">
            <v>5</v>
          </cell>
          <cell r="BK11">
            <v>6</v>
          </cell>
          <cell r="BL11">
            <v>7</v>
          </cell>
          <cell r="BM11">
            <v>8</v>
          </cell>
          <cell r="BN11">
            <v>9</v>
          </cell>
          <cell r="BO11">
            <v>10</v>
          </cell>
          <cell r="BP11">
            <v>11</v>
          </cell>
          <cell r="BQ11">
            <v>12</v>
          </cell>
          <cell r="BR11">
            <v>4</v>
          </cell>
          <cell r="BS11">
            <v>5</v>
          </cell>
          <cell r="BT11">
            <v>6</v>
          </cell>
          <cell r="BU11">
            <v>7</v>
          </cell>
          <cell r="BV11">
            <v>8</v>
          </cell>
          <cell r="BW11">
            <v>9</v>
          </cell>
          <cell r="BX11">
            <v>10</v>
          </cell>
          <cell r="BY11">
            <v>11</v>
          </cell>
          <cell r="BZ11">
            <v>12</v>
          </cell>
          <cell r="CA11">
            <v>4</v>
          </cell>
          <cell r="CB11">
            <v>5</v>
          </cell>
          <cell r="CC11">
            <v>6</v>
          </cell>
          <cell r="CD11">
            <v>7</v>
          </cell>
          <cell r="CE11">
            <v>8</v>
          </cell>
          <cell r="CF11">
            <v>9</v>
          </cell>
          <cell r="CG11">
            <v>10</v>
          </cell>
          <cell r="CH11">
            <v>11</v>
          </cell>
          <cell r="CI11">
            <v>12</v>
          </cell>
        </row>
        <row r="13">
          <cell r="I13">
            <v>0</v>
          </cell>
          <cell r="L13">
            <v>0</v>
          </cell>
          <cell r="O13">
            <v>0</v>
          </cell>
          <cell r="R13">
            <v>0</v>
          </cell>
          <cell r="U13">
            <v>0</v>
          </cell>
          <cell r="X13">
            <v>0</v>
          </cell>
          <cell r="AA13">
            <v>0</v>
          </cell>
          <cell r="AD13">
            <v>0</v>
          </cell>
          <cell r="AG13">
            <v>0</v>
          </cell>
          <cell r="AJ13">
            <v>0</v>
          </cell>
          <cell r="AM13">
            <v>0</v>
          </cell>
          <cell r="AP13">
            <v>0</v>
          </cell>
          <cell r="AS13">
            <v>0</v>
          </cell>
          <cell r="AV13">
            <v>0</v>
          </cell>
          <cell r="AY13">
            <v>0</v>
          </cell>
          <cell r="BB13">
            <v>0</v>
          </cell>
          <cell r="BE13">
            <v>0</v>
          </cell>
          <cell r="BH13">
            <v>0</v>
          </cell>
          <cell r="BK13">
            <v>0</v>
          </cell>
          <cell r="BN13">
            <v>0</v>
          </cell>
          <cell r="BQ13">
            <v>0</v>
          </cell>
          <cell r="BT13">
            <v>0</v>
          </cell>
          <cell r="BW13">
            <v>0</v>
          </cell>
          <cell r="BZ13">
            <v>0</v>
          </cell>
          <cell r="CC13">
            <v>0</v>
          </cell>
          <cell r="CF13">
            <v>0</v>
          </cell>
          <cell r="CI13">
            <v>0</v>
          </cell>
        </row>
        <row r="14">
          <cell r="G14">
            <v>0</v>
          </cell>
          <cell r="H14">
            <v>0</v>
          </cell>
          <cell r="I14">
            <v>0</v>
          </cell>
          <cell r="J14">
            <v>0</v>
          </cell>
          <cell r="K14">
            <v>0</v>
          </cell>
          <cell r="L14">
            <v>0</v>
          </cell>
          <cell r="M14">
            <v>0</v>
          </cell>
          <cell r="N14">
            <v>0</v>
          </cell>
          <cell r="O14">
            <v>0</v>
          </cell>
          <cell r="P14">
            <v>0</v>
          </cell>
          <cell r="Q14">
            <v>0</v>
          </cell>
          <cell r="R14">
            <v>0</v>
          </cell>
          <cell r="S14">
            <v>0</v>
          </cell>
          <cell r="T14">
            <v>0</v>
          </cell>
          <cell r="U14">
            <v>0</v>
          </cell>
          <cell r="V14">
            <v>0</v>
          </cell>
          <cell r="W14">
            <v>0</v>
          </cell>
          <cell r="X14">
            <v>0</v>
          </cell>
          <cell r="Y14">
            <v>0</v>
          </cell>
          <cell r="Z14">
            <v>0</v>
          </cell>
          <cell r="AA14">
            <v>0</v>
          </cell>
          <cell r="AB14">
            <v>0</v>
          </cell>
          <cell r="AC14">
            <v>0</v>
          </cell>
          <cell r="AD14">
            <v>0</v>
          </cell>
          <cell r="AE14">
            <v>0</v>
          </cell>
          <cell r="AF14">
            <v>0</v>
          </cell>
          <cell r="AG14">
            <v>0</v>
          </cell>
          <cell r="AH14">
            <v>0</v>
          </cell>
          <cell r="AI14">
            <v>0</v>
          </cell>
          <cell r="AJ14">
            <v>0</v>
          </cell>
          <cell r="AK14">
            <v>0</v>
          </cell>
          <cell r="AL14">
            <v>0</v>
          </cell>
          <cell r="AM14">
            <v>0</v>
          </cell>
          <cell r="AN14">
            <v>0</v>
          </cell>
          <cell r="AO14">
            <v>0</v>
          </cell>
          <cell r="AP14">
            <v>0</v>
          </cell>
          <cell r="AQ14">
            <v>0</v>
          </cell>
          <cell r="AR14">
            <v>0</v>
          </cell>
          <cell r="AS14">
            <v>0</v>
          </cell>
          <cell r="AT14">
            <v>0</v>
          </cell>
          <cell r="AU14">
            <v>0</v>
          </cell>
          <cell r="AV14">
            <v>0</v>
          </cell>
          <cell r="AW14">
            <v>0</v>
          </cell>
          <cell r="AX14">
            <v>0</v>
          </cell>
          <cell r="AY14">
            <v>0</v>
          </cell>
          <cell r="AZ14">
            <v>0</v>
          </cell>
          <cell r="BA14">
            <v>0</v>
          </cell>
          <cell r="BB14">
            <v>0</v>
          </cell>
          <cell r="BC14">
            <v>0</v>
          </cell>
          <cell r="BD14">
            <v>0</v>
          </cell>
          <cell r="BE14">
            <v>0</v>
          </cell>
          <cell r="BF14">
            <v>0</v>
          </cell>
          <cell r="BG14">
            <v>0</v>
          </cell>
          <cell r="BH14">
            <v>0</v>
          </cell>
          <cell r="BI14">
            <v>0</v>
          </cell>
          <cell r="BJ14">
            <v>0</v>
          </cell>
          <cell r="BK14">
            <v>0</v>
          </cell>
          <cell r="BL14">
            <v>0</v>
          </cell>
          <cell r="BM14">
            <v>0</v>
          </cell>
          <cell r="BN14">
            <v>0</v>
          </cell>
          <cell r="BO14">
            <v>0</v>
          </cell>
          <cell r="BP14">
            <v>0</v>
          </cell>
          <cell r="BQ14">
            <v>0</v>
          </cell>
          <cell r="BR14">
            <v>0</v>
          </cell>
          <cell r="BS14">
            <v>0</v>
          </cell>
          <cell r="BT14">
            <v>0</v>
          </cell>
          <cell r="BU14">
            <v>0</v>
          </cell>
          <cell r="BV14">
            <v>0</v>
          </cell>
          <cell r="BW14">
            <v>0</v>
          </cell>
          <cell r="BX14">
            <v>0</v>
          </cell>
          <cell r="BY14">
            <v>0</v>
          </cell>
          <cell r="BZ14">
            <v>0</v>
          </cell>
          <cell r="CA14">
            <v>0</v>
          </cell>
          <cell r="CB14">
            <v>0</v>
          </cell>
          <cell r="CC14">
            <v>0</v>
          </cell>
          <cell r="CD14">
            <v>0</v>
          </cell>
          <cell r="CE14">
            <v>0</v>
          </cell>
          <cell r="CF14">
            <v>0</v>
          </cell>
          <cell r="CG14">
            <v>0</v>
          </cell>
          <cell r="CH14">
            <v>0</v>
          </cell>
          <cell r="CI14">
            <v>0</v>
          </cell>
        </row>
        <row r="15">
          <cell r="G15">
            <v>0</v>
          </cell>
          <cell r="H15">
            <v>0</v>
          </cell>
          <cell r="I15">
            <v>0</v>
          </cell>
          <cell r="J15">
            <v>0</v>
          </cell>
          <cell r="K15">
            <v>0</v>
          </cell>
          <cell r="L15">
            <v>0</v>
          </cell>
          <cell r="M15">
            <v>0</v>
          </cell>
          <cell r="N15">
            <v>0</v>
          </cell>
          <cell r="O15">
            <v>0</v>
          </cell>
          <cell r="P15">
            <v>0</v>
          </cell>
          <cell r="Q15">
            <v>0</v>
          </cell>
          <cell r="R15">
            <v>0</v>
          </cell>
          <cell r="S15">
            <v>0</v>
          </cell>
          <cell r="T15">
            <v>0</v>
          </cell>
          <cell r="U15">
            <v>0</v>
          </cell>
          <cell r="V15">
            <v>0</v>
          </cell>
          <cell r="W15">
            <v>0</v>
          </cell>
          <cell r="X15">
            <v>0</v>
          </cell>
          <cell r="Y15">
            <v>0</v>
          </cell>
          <cell r="Z15">
            <v>0</v>
          </cell>
          <cell r="AA15">
            <v>0</v>
          </cell>
          <cell r="AB15">
            <v>0</v>
          </cell>
          <cell r="AC15">
            <v>0</v>
          </cell>
          <cell r="AD15">
            <v>0</v>
          </cell>
          <cell r="AE15">
            <v>0</v>
          </cell>
          <cell r="AF15">
            <v>0</v>
          </cell>
          <cell r="AG15">
            <v>0</v>
          </cell>
          <cell r="AH15">
            <v>0</v>
          </cell>
          <cell r="AI15">
            <v>0</v>
          </cell>
          <cell r="AJ15">
            <v>0</v>
          </cell>
          <cell r="AK15">
            <v>0</v>
          </cell>
          <cell r="AL15">
            <v>0</v>
          </cell>
          <cell r="AM15">
            <v>0</v>
          </cell>
          <cell r="AN15">
            <v>0</v>
          </cell>
          <cell r="AO15">
            <v>0</v>
          </cell>
          <cell r="AP15">
            <v>0</v>
          </cell>
          <cell r="AQ15">
            <v>0</v>
          </cell>
          <cell r="AR15">
            <v>0</v>
          </cell>
          <cell r="AS15">
            <v>0</v>
          </cell>
          <cell r="AT15">
            <v>0</v>
          </cell>
          <cell r="AU15">
            <v>0</v>
          </cell>
          <cell r="AV15">
            <v>0</v>
          </cell>
          <cell r="AW15">
            <v>0</v>
          </cell>
          <cell r="AX15">
            <v>0</v>
          </cell>
          <cell r="AY15">
            <v>0</v>
          </cell>
          <cell r="AZ15">
            <v>0</v>
          </cell>
          <cell r="BA15">
            <v>0</v>
          </cell>
          <cell r="BB15">
            <v>0</v>
          </cell>
          <cell r="BC15">
            <v>0</v>
          </cell>
          <cell r="BD15">
            <v>0</v>
          </cell>
          <cell r="BE15">
            <v>0</v>
          </cell>
          <cell r="BF15">
            <v>0</v>
          </cell>
          <cell r="BG15">
            <v>0</v>
          </cell>
          <cell r="BH15">
            <v>0</v>
          </cell>
          <cell r="BI15">
            <v>0</v>
          </cell>
          <cell r="BJ15">
            <v>0</v>
          </cell>
          <cell r="BK15">
            <v>0</v>
          </cell>
          <cell r="BL15">
            <v>0</v>
          </cell>
          <cell r="BM15">
            <v>0</v>
          </cell>
          <cell r="BN15">
            <v>0</v>
          </cell>
          <cell r="BO15">
            <v>0</v>
          </cell>
          <cell r="BP15">
            <v>0</v>
          </cell>
          <cell r="BQ15">
            <v>0</v>
          </cell>
          <cell r="BR15">
            <v>0</v>
          </cell>
          <cell r="BS15">
            <v>0</v>
          </cell>
          <cell r="BT15">
            <v>0</v>
          </cell>
          <cell r="BU15">
            <v>0</v>
          </cell>
          <cell r="BV15">
            <v>0</v>
          </cell>
          <cell r="BW15">
            <v>0</v>
          </cell>
          <cell r="BX15">
            <v>0</v>
          </cell>
          <cell r="BY15">
            <v>0</v>
          </cell>
          <cell r="BZ15">
            <v>0</v>
          </cell>
          <cell r="CA15">
            <v>0</v>
          </cell>
          <cell r="CB15">
            <v>0</v>
          </cell>
          <cell r="CC15">
            <v>0</v>
          </cell>
          <cell r="CD15">
            <v>0</v>
          </cell>
          <cell r="CE15">
            <v>0</v>
          </cell>
          <cell r="CF15">
            <v>0</v>
          </cell>
          <cell r="CG15">
            <v>0</v>
          </cell>
          <cell r="CH15">
            <v>0</v>
          </cell>
          <cell r="CI15">
            <v>0</v>
          </cell>
        </row>
        <row r="16">
          <cell r="G16">
            <v>0</v>
          </cell>
          <cell r="H16">
            <v>0</v>
          </cell>
          <cell r="I16">
            <v>0</v>
          </cell>
          <cell r="J16">
            <v>0</v>
          </cell>
          <cell r="K16">
            <v>0</v>
          </cell>
          <cell r="L16">
            <v>0</v>
          </cell>
          <cell r="M16">
            <v>0</v>
          </cell>
          <cell r="N16">
            <v>0</v>
          </cell>
          <cell r="O16">
            <v>0</v>
          </cell>
          <cell r="P16">
            <v>0</v>
          </cell>
          <cell r="Q16">
            <v>0</v>
          </cell>
          <cell r="R16">
            <v>0</v>
          </cell>
          <cell r="S16">
            <v>0</v>
          </cell>
          <cell r="T16">
            <v>0</v>
          </cell>
          <cell r="U16">
            <v>0</v>
          </cell>
          <cell r="V16">
            <v>0</v>
          </cell>
          <cell r="W16">
            <v>0</v>
          </cell>
          <cell r="X16">
            <v>0</v>
          </cell>
          <cell r="Y16">
            <v>0</v>
          </cell>
          <cell r="Z16">
            <v>0</v>
          </cell>
          <cell r="AA16">
            <v>0</v>
          </cell>
          <cell r="AB16">
            <v>0</v>
          </cell>
          <cell r="AC16">
            <v>0</v>
          </cell>
          <cell r="AD16">
            <v>0</v>
          </cell>
          <cell r="AE16">
            <v>0</v>
          </cell>
          <cell r="AF16">
            <v>0</v>
          </cell>
          <cell r="AG16">
            <v>0</v>
          </cell>
          <cell r="AH16">
            <v>0</v>
          </cell>
          <cell r="AI16">
            <v>0</v>
          </cell>
          <cell r="AJ16">
            <v>0</v>
          </cell>
          <cell r="AK16">
            <v>0</v>
          </cell>
          <cell r="AL16">
            <v>0</v>
          </cell>
          <cell r="AM16">
            <v>0</v>
          </cell>
          <cell r="AN16">
            <v>0</v>
          </cell>
          <cell r="AO16">
            <v>0</v>
          </cell>
          <cell r="AP16">
            <v>0</v>
          </cell>
          <cell r="AQ16">
            <v>0</v>
          </cell>
          <cell r="AR16">
            <v>0</v>
          </cell>
          <cell r="AS16">
            <v>0</v>
          </cell>
          <cell r="AT16">
            <v>0</v>
          </cell>
          <cell r="AU16">
            <v>0</v>
          </cell>
          <cell r="AV16">
            <v>0</v>
          </cell>
          <cell r="AW16">
            <v>0</v>
          </cell>
          <cell r="AX16">
            <v>0</v>
          </cell>
          <cell r="AY16">
            <v>0</v>
          </cell>
          <cell r="AZ16">
            <v>0</v>
          </cell>
          <cell r="BA16">
            <v>0</v>
          </cell>
          <cell r="BB16">
            <v>0</v>
          </cell>
          <cell r="BC16">
            <v>0</v>
          </cell>
          <cell r="BD16">
            <v>0</v>
          </cell>
          <cell r="BE16">
            <v>0</v>
          </cell>
          <cell r="BF16">
            <v>0</v>
          </cell>
          <cell r="BG16">
            <v>0</v>
          </cell>
          <cell r="BH16">
            <v>0</v>
          </cell>
          <cell r="BI16">
            <v>0</v>
          </cell>
          <cell r="BJ16">
            <v>0</v>
          </cell>
          <cell r="BK16">
            <v>0</v>
          </cell>
          <cell r="BL16">
            <v>0</v>
          </cell>
          <cell r="BM16">
            <v>0</v>
          </cell>
          <cell r="BN16">
            <v>0</v>
          </cell>
          <cell r="BO16">
            <v>0</v>
          </cell>
          <cell r="BP16">
            <v>0</v>
          </cell>
          <cell r="BQ16">
            <v>0</v>
          </cell>
          <cell r="BR16">
            <v>0</v>
          </cell>
          <cell r="BS16">
            <v>0</v>
          </cell>
          <cell r="BT16">
            <v>0</v>
          </cell>
          <cell r="BU16">
            <v>0</v>
          </cell>
          <cell r="BV16">
            <v>0</v>
          </cell>
          <cell r="BW16">
            <v>0</v>
          </cell>
          <cell r="BX16">
            <v>0</v>
          </cell>
          <cell r="BY16">
            <v>0</v>
          </cell>
          <cell r="BZ16">
            <v>0</v>
          </cell>
          <cell r="CA16">
            <v>0</v>
          </cell>
          <cell r="CB16">
            <v>0</v>
          </cell>
          <cell r="CC16">
            <v>0</v>
          </cell>
          <cell r="CD16">
            <v>0</v>
          </cell>
          <cell r="CE16">
            <v>0</v>
          </cell>
          <cell r="CF16">
            <v>0</v>
          </cell>
          <cell r="CG16">
            <v>0</v>
          </cell>
          <cell r="CH16">
            <v>0</v>
          </cell>
          <cell r="CI16">
            <v>0</v>
          </cell>
        </row>
        <row r="17">
          <cell r="G17">
            <v>0</v>
          </cell>
          <cell r="H17">
            <v>0</v>
          </cell>
          <cell r="I17">
            <v>0</v>
          </cell>
          <cell r="J17">
            <v>0</v>
          </cell>
          <cell r="K17">
            <v>0</v>
          </cell>
          <cell r="L17">
            <v>0</v>
          </cell>
          <cell r="M17">
            <v>0</v>
          </cell>
          <cell r="N17">
            <v>0</v>
          </cell>
          <cell r="O17">
            <v>0</v>
          </cell>
          <cell r="P17">
            <v>0</v>
          </cell>
          <cell r="Q17">
            <v>0</v>
          </cell>
          <cell r="R17">
            <v>0</v>
          </cell>
          <cell r="S17">
            <v>0</v>
          </cell>
          <cell r="T17">
            <v>0</v>
          </cell>
          <cell r="U17">
            <v>0</v>
          </cell>
          <cell r="V17">
            <v>0</v>
          </cell>
          <cell r="W17">
            <v>0</v>
          </cell>
          <cell r="X17">
            <v>0</v>
          </cell>
          <cell r="Y17">
            <v>0</v>
          </cell>
          <cell r="Z17">
            <v>0</v>
          </cell>
          <cell r="AA17">
            <v>0</v>
          </cell>
          <cell r="AB17">
            <v>0</v>
          </cell>
          <cell r="AC17">
            <v>0</v>
          </cell>
          <cell r="AD17">
            <v>0</v>
          </cell>
          <cell r="AE17">
            <v>0</v>
          </cell>
          <cell r="AF17">
            <v>0</v>
          </cell>
          <cell r="AG17">
            <v>0</v>
          </cell>
          <cell r="AH17">
            <v>0</v>
          </cell>
          <cell r="AI17">
            <v>0</v>
          </cell>
          <cell r="AJ17">
            <v>0</v>
          </cell>
          <cell r="AK17">
            <v>0</v>
          </cell>
          <cell r="AL17">
            <v>0</v>
          </cell>
          <cell r="AM17">
            <v>0</v>
          </cell>
          <cell r="AN17">
            <v>0</v>
          </cell>
          <cell r="AO17">
            <v>0</v>
          </cell>
          <cell r="AP17">
            <v>0</v>
          </cell>
          <cell r="AQ17">
            <v>0</v>
          </cell>
          <cell r="AR17">
            <v>0</v>
          </cell>
          <cell r="AS17">
            <v>0</v>
          </cell>
          <cell r="AT17">
            <v>0</v>
          </cell>
          <cell r="AU17">
            <v>0</v>
          </cell>
          <cell r="AV17">
            <v>0</v>
          </cell>
          <cell r="AW17">
            <v>0</v>
          </cell>
          <cell r="AX17">
            <v>0</v>
          </cell>
          <cell r="AY17">
            <v>0</v>
          </cell>
          <cell r="AZ17">
            <v>0</v>
          </cell>
          <cell r="BA17">
            <v>0</v>
          </cell>
          <cell r="BB17">
            <v>0</v>
          </cell>
          <cell r="BC17">
            <v>0</v>
          </cell>
          <cell r="BD17">
            <v>0</v>
          </cell>
          <cell r="BE17">
            <v>0</v>
          </cell>
          <cell r="BF17">
            <v>0</v>
          </cell>
          <cell r="BG17">
            <v>0</v>
          </cell>
          <cell r="BH17">
            <v>0</v>
          </cell>
          <cell r="BI17">
            <v>0</v>
          </cell>
          <cell r="BJ17">
            <v>0</v>
          </cell>
          <cell r="BK17">
            <v>0</v>
          </cell>
          <cell r="BL17">
            <v>0</v>
          </cell>
          <cell r="BM17">
            <v>0</v>
          </cell>
          <cell r="BN17">
            <v>0</v>
          </cell>
          <cell r="BO17">
            <v>0</v>
          </cell>
          <cell r="BP17">
            <v>0</v>
          </cell>
          <cell r="BQ17">
            <v>0</v>
          </cell>
          <cell r="BR17">
            <v>0</v>
          </cell>
          <cell r="BS17">
            <v>0</v>
          </cell>
          <cell r="BT17">
            <v>0</v>
          </cell>
          <cell r="BU17">
            <v>0</v>
          </cell>
          <cell r="BV17">
            <v>0</v>
          </cell>
          <cell r="BW17">
            <v>0</v>
          </cell>
          <cell r="BX17">
            <v>0</v>
          </cell>
          <cell r="BY17">
            <v>0</v>
          </cell>
          <cell r="BZ17">
            <v>0</v>
          </cell>
          <cell r="CA17">
            <v>0</v>
          </cell>
          <cell r="CB17">
            <v>0</v>
          </cell>
          <cell r="CC17">
            <v>0</v>
          </cell>
          <cell r="CD17">
            <v>0</v>
          </cell>
          <cell r="CE17">
            <v>0</v>
          </cell>
          <cell r="CF17">
            <v>0</v>
          </cell>
          <cell r="CG17">
            <v>0</v>
          </cell>
          <cell r="CH17">
            <v>0</v>
          </cell>
          <cell r="CI17">
            <v>0</v>
          </cell>
        </row>
        <row r="18">
          <cell r="G18">
            <v>0</v>
          </cell>
          <cell r="H18">
            <v>0</v>
          </cell>
          <cell r="I18">
            <v>0</v>
          </cell>
          <cell r="J18">
            <v>0</v>
          </cell>
          <cell r="K18">
            <v>0</v>
          </cell>
          <cell r="L18">
            <v>0</v>
          </cell>
          <cell r="M18">
            <v>0</v>
          </cell>
          <cell r="N18">
            <v>0</v>
          </cell>
          <cell r="O18">
            <v>0</v>
          </cell>
          <cell r="P18">
            <v>0</v>
          </cell>
          <cell r="Q18">
            <v>0</v>
          </cell>
          <cell r="R18">
            <v>0</v>
          </cell>
          <cell r="S18">
            <v>0</v>
          </cell>
          <cell r="T18">
            <v>0</v>
          </cell>
          <cell r="U18">
            <v>0</v>
          </cell>
          <cell r="V18">
            <v>0</v>
          </cell>
          <cell r="W18">
            <v>0</v>
          </cell>
          <cell r="X18">
            <v>0</v>
          </cell>
          <cell r="Y18">
            <v>0</v>
          </cell>
          <cell r="Z18">
            <v>0</v>
          </cell>
          <cell r="AA18">
            <v>0</v>
          </cell>
          <cell r="AB18">
            <v>0</v>
          </cell>
          <cell r="AC18">
            <v>0</v>
          </cell>
          <cell r="AD18">
            <v>0</v>
          </cell>
          <cell r="AE18">
            <v>0</v>
          </cell>
          <cell r="AF18">
            <v>0</v>
          </cell>
          <cell r="AG18">
            <v>0</v>
          </cell>
          <cell r="AH18">
            <v>0</v>
          </cell>
          <cell r="AI18">
            <v>0</v>
          </cell>
          <cell r="AJ18">
            <v>0</v>
          </cell>
          <cell r="AK18">
            <v>0</v>
          </cell>
          <cell r="AL18">
            <v>0</v>
          </cell>
          <cell r="AM18">
            <v>0</v>
          </cell>
          <cell r="AN18">
            <v>0</v>
          </cell>
          <cell r="AO18">
            <v>0</v>
          </cell>
          <cell r="AP18">
            <v>0</v>
          </cell>
          <cell r="AQ18">
            <v>0</v>
          </cell>
          <cell r="AR18">
            <v>0</v>
          </cell>
          <cell r="AS18">
            <v>0</v>
          </cell>
          <cell r="AT18">
            <v>0</v>
          </cell>
          <cell r="AU18">
            <v>0</v>
          </cell>
          <cell r="AV18">
            <v>0</v>
          </cell>
          <cell r="AW18">
            <v>0</v>
          </cell>
          <cell r="AX18">
            <v>0</v>
          </cell>
          <cell r="AY18">
            <v>0</v>
          </cell>
          <cell r="AZ18">
            <v>0</v>
          </cell>
          <cell r="BA18">
            <v>0</v>
          </cell>
          <cell r="BB18">
            <v>0</v>
          </cell>
          <cell r="BC18">
            <v>0</v>
          </cell>
          <cell r="BD18">
            <v>0</v>
          </cell>
          <cell r="BE18">
            <v>0</v>
          </cell>
          <cell r="BF18">
            <v>0</v>
          </cell>
          <cell r="BG18">
            <v>0</v>
          </cell>
          <cell r="BH18">
            <v>0</v>
          </cell>
          <cell r="BI18">
            <v>0</v>
          </cell>
          <cell r="BJ18">
            <v>0</v>
          </cell>
          <cell r="BK18">
            <v>0</v>
          </cell>
          <cell r="BL18">
            <v>0</v>
          </cell>
          <cell r="BM18">
            <v>0</v>
          </cell>
          <cell r="BN18">
            <v>0</v>
          </cell>
          <cell r="BO18">
            <v>0</v>
          </cell>
          <cell r="BP18">
            <v>0</v>
          </cell>
          <cell r="BQ18">
            <v>0</v>
          </cell>
          <cell r="BR18">
            <v>0</v>
          </cell>
          <cell r="BS18">
            <v>0</v>
          </cell>
          <cell r="BT18">
            <v>0</v>
          </cell>
          <cell r="BU18">
            <v>0</v>
          </cell>
          <cell r="BV18">
            <v>0</v>
          </cell>
          <cell r="BW18">
            <v>0</v>
          </cell>
          <cell r="BX18">
            <v>0</v>
          </cell>
          <cell r="BY18">
            <v>0</v>
          </cell>
          <cell r="BZ18">
            <v>0</v>
          </cell>
          <cell r="CA18">
            <v>0</v>
          </cell>
          <cell r="CB18">
            <v>0</v>
          </cell>
          <cell r="CC18">
            <v>0</v>
          </cell>
          <cell r="CD18">
            <v>0</v>
          </cell>
          <cell r="CE18">
            <v>0</v>
          </cell>
          <cell r="CF18">
            <v>0</v>
          </cell>
          <cell r="CG18">
            <v>0</v>
          </cell>
          <cell r="CH18">
            <v>0</v>
          </cell>
          <cell r="CI18">
            <v>0</v>
          </cell>
        </row>
        <row r="19">
          <cell r="G19">
            <v>0</v>
          </cell>
          <cell r="H19">
            <v>0</v>
          </cell>
          <cell r="I19">
            <v>0</v>
          </cell>
          <cell r="J19">
            <v>0</v>
          </cell>
          <cell r="K19">
            <v>0</v>
          </cell>
          <cell r="L19">
            <v>0</v>
          </cell>
          <cell r="M19">
            <v>0</v>
          </cell>
          <cell r="N19">
            <v>0</v>
          </cell>
          <cell r="O19">
            <v>0</v>
          </cell>
          <cell r="P19">
            <v>0</v>
          </cell>
          <cell r="Q19">
            <v>0</v>
          </cell>
          <cell r="R19">
            <v>0</v>
          </cell>
          <cell r="S19">
            <v>0</v>
          </cell>
          <cell r="T19">
            <v>0</v>
          </cell>
          <cell r="U19">
            <v>0</v>
          </cell>
          <cell r="V19">
            <v>0</v>
          </cell>
          <cell r="W19">
            <v>0</v>
          </cell>
          <cell r="X19">
            <v>0</v>
          </cell>
          <cell r="Y19">
            <v>0</v>
          </cell>
          <cell r="Z19">
            <v>0</v>
          </cell>
          <cell r="AA19">
            <v>0</v>
          </cell>
          <cell r="AB19">
            <v>0</v>
          </cell>
          <cell r="AC19">
            <v>0</v>
          </cell>
          <cell r="AD19">
            <v>0</v>
          </cell>
          <cell r="AE19">
            <v>0</v>
          </cell>
          <cell r="AF19">
            <v>0</v>
          </cell>
          <cell r="AG19">
            <v>0</v>
          </cell>
          <cell r="AH19">
            <v>0</v>
          </cell>
          <cell r="AI19">
            <v>0</v>
          </cell>
          <cell r="AJ19">
            <v>0</v>
          </cell>
          <cell r="AK19">
            <v>0</v>
          </cell>
          <cell r="AL19">
            <v>0</v>
          </cell>
          <cell r="AM19">
            <v>0</v>
          </cell>
          <cell r="AN19">
            <v>0</v>
          </cell>
          <cell r="AO19">
            <v>0</v>
          </cell>
          <cell r="AP19">
            <v>0</v>
          </cell>
          <cell r="AQ19">
            <v>0</v>
          </cell>
          <cell r="AR19">
            <v>0</v>
          </cell>
          <cell r="AS19">
            <v>0</v>
          </cell>
          <cell r="AT19">
            <v>0</v>
          </cell>
          <cell r="AU19">
            <v>0</v>
          </cell>
          <cell r="AV19">
            <v>0</v>
          </cell>
          <cell r="AW19">
            <v>0</v>
          </cell>
          <cell r="AX19">
            <v>0</v>
          </cell>
          <cell r="AY19">
            <v>0</v>
          </cell>
          <cell r="AZ19">
            <v>0</v>
          </cell>
          <cell r="BA19">
            <v>0</v>
          </cell>
          <cell r="BB19">
            <v>0</v>
          </cell>
          <cell r="BC19">
            <v>0</v>
          </cell>
          <cell r="BD19">
            <v>0</v>
          </cell>
          <cell r="BE19">
            <v>0</v>
          </cell>
          <cell r="BF19">
            <v>0</v>
          </cell>
          <cell r="BG19">
            <v>0</v>
          </cell>
          <cell r="BH19">
            <v>0</v>
          </cell>
          <cell r="BI19">
            <v>0</v>
          </cell>
          <cell r="BJ19">
            <v>0</v>
          </cell>
          <cell r="BK19">
            <v>0</v>
          </cell>
          <cell r="BL19">
            <v>0</v>
          </cell>
          <cell r="BM19">
            <v>0</v>
          </cell>
          <cell r="BN19">
            <v>0</v>
          </cell>
          <cell r="BO19">
            <v>0</v>
          </cell>
          <cell r="BP19">
            <v>0</v>
          </cell>
          <cell r="BQ19">
            <v>0</v>
          </cell>
          <cell r="BR19">
            <v>0</v>
          </cell>
          <cell r="BS19">
            <v>0</v>
          </cell>
          <cell r="BT19">
            <v>0</v>
          </cell>
          <cell r="BU19">
            <v>0</v>
          </cell>
          <cell r="BV19">
            <v>0</v>
          </cell>
          <cell r="BW19">
            <v>0</v>
          </cell>
          <cell r="BX19">
            <v>0</v>
          </cell>
          <cell r="BY19">
            <v>0</v>
          </cell>
          <cell r="BZ19">
            <v>0</v>
          </cell>
          <cell r="CA19">
            <v>0</v>
          </cell>
          <cell r="CB19">
            <v>0</v>
          </cell>
          <cell r="CC19">
            <v>0</v>
          </cell>
          <cell r="CD19">
            <v>0</v>
          </cell>
          <cell r="CE19">
            <v>0</v>
          </cell>
          <cell r="CF19">
            <v>0</v>
          </cell>
          <cell r="CG19">
            <v>0</v>
          </cell>
          <cell r="CH19">
            <v>0</v>
          </cell>
          <cell r="CI19">
            <v>0</v>
          </cell>
        </row>
        <row r="20">
          <cell r="G20">
            <v>0</v>
          </cell>
          <cell r="H20">
            <v>0</v>
          </cell>
          <cell r="I20">
            <v>0</v>
          </cell>
          <cell r="J20">
            <v>0</v>
          </cell>
          <cell r="K20">
            <v>0</v>
          </cell>
          <cell r="L20">
            <v>0</v>
          </cell>
          <cell r="M20">
            <v>0</v>
          </cell>
          <cell r="N20">
            <v>0</v>
          </cell>
          <cell r="O20">
            <v>0</v>
          </cell>
          <cell r="P20">
            <v>0</v>
          </cell>
          <cell r="Q20">
            <v>0</v>
          </cell>
          <cell r="R20">
            <v>0</v>
          </cell>
          <cell r="S20">
            <v>0</v>
          </cell>
          <cell r="T20">
            <v>0</v>
          </cell>
          <cell r="U20">
            <v>0</v>
          </cell>
          <cell r="V20">
            <v>0</v>
          </cell>
          <cell r="W20">
            <v>0</v>
          </cell>
          <cell r="X20">
            <v>0</v>
          </cell>
          <cell r="Y20">
            <v>0</v>
          </cell>
          <cell r="Z20">
            <v>0</v>
          </cell>
          <cell r="AA20">
            <v>0</v>
          </cell>
          <cell r="AB20">
            <v>0</v>
          </cell>
          <cell r="AC20">
            <v>0</v>
          </cell>
          <cell r="AD20">
            <v>0</v>
          </cell>
          <cell r="AE20">
            <v>0</v>
          </cell>
          <cell r="AF20">
            <v>0</v>
          </cell>
          <cell r="AG20">
            <v>0</v>
          </cell>
          <cell r="AH20">
            <v>0</v>
          </cell>
          <cell r="AI20">
            <v>0</v>
          </cell>
          <cell r="AJ20">
            <v>0</v>
          </cell>
          <cell r="AK20">
            <v>0</v>
          </cell>
          <cell r="AL20">
            <v>0</v>
          </cell>
          <cell r="AM20">
            <v>0</v>
          </cell>
          <cell r="AN20">
            <v>0</v>
          </cell>
          <cell r="AO20">
            <v>0</v>
          </cell>
          <cell r="AP20">
            <v>0</v>
          </cell>
          <cell r="AQ20">
            <v>0</v>
          </cell>
          <cell r="AR20">
            <v>0</v>
          </cell>
          <cell r="AS20">
            <v>0</v>
          </cell>
          <cell r="AT20">
            <v>0</v>
          </cell>
          <cell r="AU20">
            <v>0</v>
          </cell>
          <cell r="AV20">
            <v>0</v>
          </cell>
          <cell r="AW20">
            <v>0</v>
          </cell>
          <cell r="AX20">
            <v>0</v>
          </cell>
          <cell r="AY20">
            <v>0</v>
          </cell>
          <cell r="AZ20">
            <v>0</v>
          </cell>
          <cell r="BA20">
            <v>0</v>
          </cell>
          <cell r="BB20">
            <v>0</v>
          </cell>
          <cell r="BC20">
            <v>0</v>
          </cell>
          <cell r="BD20">
            <v>0</v>
          </cell>
          <cell r="BE20">
            <v>0</v>
          </cell>
          <cell r="BF20">
            <v>0</v>
          </cell>
          <cell r="BG20">
            <v>0</v>
          </cell>
          <cell r="BH20">
            <v>0</v>
          </cell>
          <cell r="BI20">
            <v>0</v>
          </cell>
          <cell r="BJ20">
            <v>0</v>
          </cell>
          <cell r="BK20">
            <v>0</v>
          </cell>
          <cell r="BL20">
            <v>0</v>
          </cell>
          <cell r="BM20">
            <v>0</v>
          </cell>
          <cell r="BN20">
            <v>0</v>
          </cell>
          <cell r="BO20">
            <v>0</v>
          </cell>
          <cell r="BP20">
            <v>0</v>
          </cell>
          <cell r="BQ20">
            <v>0</v>
          </cell>
          <cell r="BR20">
            <v>0</v>
          </cell>
          <cell r="BS20">
            <v>0</v>
          </cell>
          <cell r="BT20">
            <v>0</v>
          </cell>
          <cell r="BU20">
            <v>0</v>
          </cell>
          <cell r="BV20">
            <v>0</v>
          </cell>
          <cell r="BW20">
            <v>0</v>
          </cell>
          <cell r="BX20">
            <v>0</v>
          </cell>
          <cell r="BY20">
            <v>0</v>
          </cell>
          <cell r="BZ20">
            <v>0</v>
          </cell>
          <cell r="CA20">
            <v>0</v>
          </cell>
          <cell r="CB20">
            <v>0</v>
          </cell>
          <cell r="CC20">
            <v>0</v>
          </cell>
          <cell r="CD20">
            <v>0</v>
          </cell>
          <cell r="CE20">
            <v>0</v>
          </cell>
          <cell r="CF20">
            <v>0</v>
          </cell>
          <cell r="CG20">
            <v>0</v>
          </cell>
          <cell r="CH20">
            <v>0</v>
          </cell>
          <cell r="CI20">
            <v>0</v>
          </cell>
        </row>
        <row r="21">
          <cell r="G21">
            <v>0</v>
          </cell>
          <cell r="H21">
            <v>0</v>
          </cell>
          <cell r="I21">
            <v>0</v>
          </cell>
          <cell r="J21">
            <v>0</v>
          </cell>
          <cell r="K21">
            <v>0</v>
          </cell>
          <cell r="L21">
            <v>0</v>
          </cell>
          <cell r="M21">
            <v>0</v>
          </cell>
          <cell r="N21">
            <v>0</v>
          </cell>
          <cell r="O21">
            <v>0</v>
          </cell>
          <cell r="P21">
            <v>0</v>
          </cell>
          <cell r="Q21">
            <v>0</v>
          </cell>
          <cell r="R21">
            <v>0</v>
          </cell>
          <cell r="S21">
            <v>0</v>
          </cell>
          <cell r="T21">
            <v>0</v>
          </cell>
          <cell r="U21">
            <v>0</v>
          </cell>
          <cell r="V21">
            <v>0</v>
          </cell>
          <cell r="W21">
            <v>0</v>
          </cell>
          <cell r="X21">
            <v>0</v>
          </cell>
          <cell r="Y21">
            <v>0</v>
          </cell>
          <cell r="Z21">
            <v>0</v>
          </cell>
          <cell r="AA21">
            <v>0</v>
          </cell>
          <cell r="AB21">
            <v>0</v>
          </cell>
          <cell r="AC21">
            <v>0</v>
          </cell>
          <cell r="AD21">
            <v>0</v>
          </cell>
          <cell r="AE21">
            <v>0</v>
          </cell>
          <cell r="AF21">
            <v>0</v>
          </cell>
          <cell r="AG21">
            <v>0</v>
          </cell>
          <cell r="AH21">
            <v>0</v>
          </cell>
          <cell r="AI21">
            <v>0</v>
          </cell>
          <cell r="AJ21">
            <v>0</v>
          </cell>
          <cell r="AK21">
            <v>0</v>
          </cell>
          <cell r="AL21">
            <v>0</v>
          </cell>
          <cell r="AM21">
            <v>0</v>
          </cell>
          <cell r="AN21">
            <v>0</v>
          </cell>
          <cell r="AO21">
            <v>0</v>
          </cell>
          <cell r="AP21">
            <v>0</v>
          </cell>
          <cell r="AQ21">
            <v>0</v>
          </cell>
          <cell r="AR21">
            <v>0</v>
          </cell>
          <cell r="AS21">
            <v>0</v>
          </cell>
          <cell r="AT21">
            <v>0</v>
          </cell>
          <cell r="AU21">
            <v>0</v>
          </cell>
          <cell r="AV21">
            <v>0</v>
          </cell>
          <cell r="AW21">
            <v>0</v>
          </cell>
          <cell r="AX21">
            <v>0</v>
          </cell>
          <cell r="AY21">
            <v>0</v>
          </cell>
          <cell r="AZ21">
            <v>0</v>
          </cell>
          <cell r="BA21">
            <v>0</v>
          </cell>
          <cell r="BB21">
            <v>0</v>
          </cell>
          <cell r="BC21">
            <v>0</v>
          </cell>
          <cell r="BD21">
            <v>0</v>
          </cell>
          <cell r="BE21">
            <v>0</v>
          </cell>
          <cell r="BF21">
            <v>0</v>
          </cell>
          <cell r="BG21">
            <v>0</v>
          </cell>
          <cell r="BH21">
            <v>0</v>
          </cell>
          <cell r="BI21">
            <v>0</v>
          </cell>
          <cell r="BJ21">
            <v>0</v>
          </cell>
          <cell r="BK21">
            <v>0</v>
          </cell>
          <cell r="BL21">
            <v>0</v>
          </cell>
          <cell r="BM21">
            <v>0</v>
          </cell>
          <cell r="BN21">
            <v>0</v>
          </cell>
          <cell r="BO21">
            <v>0</v>
          </cell>
          <cell r="BP21">
            <v>0</v>
          </cell>
          <cell r="BQ21">
            <v>0</v>
          </cell>
          <cell r="BR21">
            <v>0</v>
          </cell>
          <cell r="BS21">
            <v>0</v>
          </cell>
          <cell r="BT21">
            <v>0</v>
          </cell>
          <cell r="BU21">
            <v>0</v>
          </cell>
          <cell r="BV21">
            <v>0</v>
          </cell>
          <cell r="BW21">
            <v>0</v>
          </cell>
          <cell r="BX21">
            <v>0</v>
          </cell>
          <cell r="BY21">
            <v>0</v>
          </cell>
          <cell r="BZ21">
            <v>0</v>
          </cell>
          <cell r="CA21">
            <v>0</v>
          </cell>
          <cell r="CB21">
            <v>0</v>
          </cell>
          <cell r="CC21">
            <v>0</v>
          </cell>
          <cell r="CD21">
            <v>0</v>
          </cell>
          <cell r="CE21">
            <v>0</v>
          </cell>
          <cell r="CF21">
            <v>0</v>
          </cell>
          <cell r="CG21">
            <v>0</v>
          </cell>
          <cell r="CH21">
            <v>0</v>
          </cell>
          <cell r="CI21">
            <v>0</v>
          </cell>
        </row>
        <row r="22">
          <cell r="G22">
            <v>0</v>
          </cell>
          <cell r="H22">
            <v>0</v>
          </cell>
          <cell r="I22">
            <v>0</v>
          </cell>
          <cell r="J22">
            <v>0</v>
          </cell>
          <cell r="K22">
            <v>0</v>
          </cell>
          <cell r="L22">
            <v>0</v>
          </cell>
          <cell r="M22">
            <v>0</v>
          </cell>
          <cell r="N22">
            <v>0</v>
          </cell>
          <cell r="O22">
            <v>0</v>
          </cell>
          <cell r="P22">
            <v>0</v>
          </cell>
          <cell r="Q22">
            <v>0</v>
          </cell>
          <cell r="R22">
            <v>0</v>
          </cell>
          <cell r="S22">
            <v>0</v>
          </cell>
          <cell r="T22">
            <v>0</v>
          </cell>
          <cell r="U22">
            <v>0</v>
          </cell>
          <cell r="V22">
            <v>0</v>
          </cell>
          <cell r="W22">
            <v>0</v>
          </cell>
          <cell r="X22">
            <v>0</v>
          </cell>
          <cell r="Y22">
            <v>0</v>
          </cell>
          <cell r="Z22">
            <v>0</v>
          </cell>
          <cell r="AA22">
            <v>0</v>
          </cell>
          <cell r="AB22">
            <v>0</v>
          </cell>
          <cell r="AC22">
            <v>0</v>
          </cell>
          <cell r="AD22">
            <v>0</v>
          </cell>
          <cell r="AE22">
            <v>0</v>
          </cell>
          <cell r="AF22">
            <v>0</v>
          </cell>
          <cell r="AG22">
            <v>0</v>
          </cell>
          <cell r="AH22">
            <v>0</v>
          </cell>
          <cell r="AI22">
            <v>0</v>
          </cell>
          <cell r="AJ22">
            <v>0</v>
          </cell>
          <cell r="AK22">
            <v>0</v>
          </cell>
          <cell r="AL22">
            <v>0</v>
          </cell>
          <cell r="AM22">
            <v>0</v>
          </cell>
          <cell r="AN22">
            <v>0</v>
          </cell>
          <cell r="AO22">
            <v>0</v>
          </cell>
          <cell r="AP22">
            <v>0</v>
          </cell>
          <cell r="AQ22">
            <v>0</v>
          </cell>
          <cell r="AR22">
            <v>0</v>
          </cell>
          <cell r="AS22">
            <v>0</v>
          </cell>
          <cell r="AT22">
            <v>0</v>
          </cell>
          <cell r="AU22">
            <v>0</v>
          </cell>
          <cell r="AV22">
            <v>0</v>
          </cell>
          <cell r="AW22">
            <v>0</v>
          </cell>
          <cell r="AX22">
            <v>0</v>
          </cell>
          <cell r="AY22">
            <v>0</v>
          </cell>
          <cell r="AZ22">
            <v>0</v>
          </cell>
          <cell r="BA22">
            <v>0</v>
          </cell>
          <cell r="BB22">
            <v>0</v>
          </cell>
          <cell r="BC22">
            <v>0</v>
          </cell>
          <cell r="BD22">
            <v>0</v>
          </cell>
          <cell r="BE22">
            <v>0</v>
          </cell>
          <cell r="BF22">
            <v>0</v>
          </cell>
          <cell r="BG22">
            <v>0</v>
          </cell>
          <cell r="BH22">
            <v>0</v>
          </cell>
          <cell r="BI22">
            <v>0</v>
          </cell>
          <cell r="BJ22">
            <v>0</v>
          </cell>
          <cell r="BK22">
            <v>0</v>
          </cell>
          <cell r="BL22">
            <v>0</v>
          </cell>
          <cell r="BM22">
            <v>0</v>
          </cell>
          <cell r="BN22">
            <v>0</v>
          </cell>
          <cell r="BO22">
            <v>0</v>
          </cell>
          <cell r="BP22">
            <v>0</v>
          </cell>
          <cell r="BQ22">
            <v>0</v>
          </cell>
          <cell r="BR22">
            <v>0</v>
          </cell>
          <cell r="BS22">
            <v>0</v>
          </cell>
          <cell r="BT22">
            <v>0</v>
          </cell>
          <cell r="BU22">
            <v>0</v>
          </cell>
          <cell r="BV22">
            <v>0</v>
          </cell>
          <cell r="BW22">
            <v>0</v>
          </cell>
          <cell r="BX22">
            <v>0</v>
          </cell>
          <cell r="BY22">
            <v>0</v>
          </cell>
          <cell r="BZ22">
            <v>0</v>
          </cell>
          <cell r="CA22">
            <v>0</v>
          </cell>
          <cell r="CB22">
            <v>0</v>
          </cell>
          <cell r="CC22">
            <v>0</v>
          </cell>
          <cell r="CD22">
            <v>0</v>
          </cell>
          <cell r="CE22">
            <v>0</v>
          </cell>
          <cell r="CF22">
            <v>0</v>
          </cell>
          <cell r="CG22">
            <v>0</v>
          </cell>
          <cell r="CH22">
            <v>0</v>
          </cell>
          <cell r="CI22">
            <v>0</v>
          </cell>
        </row>
        <row r="23">
          <cell r="G23">
            <v>0</v>
          </cell>
          <cell r="H23">
            <v>0</v>
          </cell>
          <cell r="I23">
            <v>0</v>
          </cell>
          <cell r="J23">
            <v>0</v>
          </cell>
          <cell r="K23">
            <v>0</v>
          </cell>
          <cell r="L23">
            <v>0</v>
          </cell>
          <cell r="M23">
            <v>0</v>
          </cell>
          <cell r="N23">
            <v>0</v>
          </cell>
          <cell r="O23">
            <v>0</v>
          </cell>
          <cell r="P23">
            <v>0</v>
          </cell>
          <cell r="Q23">
            <v>0</v>
          </cell>
          <cell r="R23">
            <v>0</v>
          </cell>
          <cell r="S23">
            <v>0</v>
          </cell>
          <cell r="T23">
            <v>0</v>
          </cell>
          <cell r="U23">
            <v>0</v>
          </cell>
          <cell r="V23">
            <v>0</v>
          </cell>
          <cell r="W23">
            <v>0</v>
          </cell>
          <cell r="X23">
            <v>0</v>
          </cell>
          <cell r="Y23">
            <v>0</v>
          </cell>
          <cell r="Z23">
            <v>0</v>
          </cell>
          <cell r="AA23">
            <v>0</v>
          </cell>
          <cell r="AB23">
            <v>0</v>
          </cell>
          <cell r="AC23">
            <v>0</v>
          </cell>
          <cell r="AD23">
            <v>0</v>
          </cell>
          <cell r="AE23">
            <v>0</v>
          </cell>
          <cell r="AF23">
            <v>0</v>
          </cell>
          <cell r="AG23">
            <v>0</v>
          </cell>
          <cell r="AH23">
            <v>0</v>
          </cell>
          <cell r="AI23">
            <v>0</v>
          </cell>
          <cell r="AJ23">
            <v>0</v>
          </cell>
          <cell r="AK23">
            <v>0</v>
          </cell>
          <cell r="AL23">
            <v>0</v>
          </cell>
          <cell r="AM23">
            <v>0</v>
          </cell>
          <cell r="AN23">
            <v>0</v>
          </cell>
          <cell r="AO23">
            <v>0</v>
          </cell>
          <cell r="AP23">
            <v>0</v>
          </cell>
          <cell r="AQ23">
            <v>0</v>
          </cell>
          <cell r="AR23">
            <v>0</v>
          </cell>
          <cell r="AS23">
            <v>0</v>
          </cell>
          <cell r="AT23">
            <v>0</v>
          </cell>
          <cell r="AU23">
            <v>0</v>
          </cell>
          <cell r="AV23">
            <v>0</v>
          </cell>
          <cell r="AW23">
            <v>0</v>
          </cell>
          <cell r="AX23">
            <v>0</v>
          </cell>
          <cell r="AY23">
            <v>0</v>
          </cell>
          <cell r="AZ23">
            <v>0</v>
          </cell>
          <cell r="BA23">
            <v>0</v>
          </cell>
          <cell r="BB23">
            <v>0</v>
          </cell>
          <cell r="BC23">
            <v>0</v>
          </cell>
          <cell r="BD23">
            <v>0</v>
          </cell>
          <cell r="BE23">
            <v>0</v>
          </cell>
          <cell r="BF23">
            <v>0</v>
          </cell>
          <cell r="BG23">
            <v>0</v>
          </cell>
          <cell r="BH23">
            <v>0</v>
          </cell>
          <cell r="BI23">
            <v>0</v>
          </cell>
          <cell r="BJ23">
            <v>0</v>
          </cell>
          <cell r="BK23">
            <v>0</v>
          </cell>
          <cell r="BL23">
            <v>0</v>
          </cell>
          <cell r="BM23">
            <v>0</v>
          </cell>
          <cell r="BN23">
            <v>0</v>
          </cell>
          <cell r="BO23">
            <v>0</v>
          </cell>
          <cell r="BP23">
            <v>0</v>
          </cell>
          <cell r="BQ23">
            <v>0</v>
          </cell>
          <cell r="BR23">
            <v>0</v>
          </cell>
          <cell r="BS23">
            <v>0</v>
          </cell>
          <cell r="BT23">
            <v>0</v>
          </cell>
          <cell r="BU23">
            <v>0</v>
          </cell>
          <cell r="BV23">
            <v>0</v>
          </cell>
          <cell r="BW23">
            <v>0</v>
          </cell>
          <cell r="BX23">
            <v>0</v>
          </cell>
          <cell r="BY23">
            <v>0</v>
          </cell>
          <cell r="BZ23">
            <v>0</v>
          </cell>
          <cell r="CA23">
            <v>0</v>
          </cell>
          <cell r="CB23">
            <v>0</v>
          </cell>
          <cell r="CC23">
            <v>0</v>
          </cell>
          <cell r="CD23">
            <v>0</v>
          </cell>
          <cell r="CE23">
            <v>0</v>
          </cell>
          <cell r="CF23">
            <v>0</v>
          </cell>
          <cell r="CG23">
            <v>0</v>
          </cell>
          <cell r="CH23">
            <v>0</v>
          </cell>
          <cell r="CI23">
            <v>0</v>
          </cell>
        </row>
        <row r="24">
          <cell r="G24">
            <v>0</v>
          </cell>
          <cell r="H24">
            <v>0</v>
          </cell>
          <cell r="I24">
            <v>0</v>
          </cell>
          <cell r="J24">
            <v>0</v>
          </cell>
          <cell r="K24">
            <v>0</v>
          </cell>
          <cell r="L24">
            <v>0</v>
          </cell>
          <cell r="M24">
            <v>0</v>
          </cell>
          <cell r="N24">
            <v>0</v>
          </cell>
          <cell r="O24">
            <v>0</v>
          </cell>
          <cell r="P24">
            <v>0</v>
          </cell>
          <cell r="Q24">
            <v>0</v>
          </cell>
          <cell r="R24">
            <v>0</v>
          </cell>
          <cell r="S24">
            <v>0</v>
          </cell>
          <cell r="T24">
            <v>0</v>
          </cell>
          <cell r="U24">
            <v>0</v>
          </cell>
          <cell r="V24">
            <v>0</v>
          </cell>
          <cell r="W24">
            <v>0</v>
          </cell>
          <cell r="X24">
            <v>0</v>
          </cell>
          <cell r="Y24">
            <v>0</v>
          </cell>
          <cell r="Z24">
            <v>0</v>
          </cell>
          <cell r="AA24">
            <v>0</v>
          </cell>
          <cell r="AB24">
            <v>0</v>
          </cell>
          <cell r="AC24">
            <v>0</v>
          </cell>
          <cell r="AD24">
            <v>0</v>
          </cell>
          <cell r="AE24">
            <v>0</v>
          </cell>
          <cell r="AF24">
            <v>0</v>
          </cell>
          <cell r="AG24">
            <v>0</v>
          </cell>
          <cell r="AH24">
            <v>0</v>
          </cell>
          <cell r="AI24">
            <v>0</v>
          </cell>
          <cell r="AJ24">
            <v>0</v>
          </cell>
          <cell r="AK24">
            <v>0</v>
          </cell>
          <cell r="AL24">
            <v>0</v>
          </cell>
          <cell r="AM24">
            <v>0</v>
          </cell>
          <cell r="AN24">
            <v>0</v>
          </cell>
          <cell r="AO24">
            <v>0</v>
          </cell>
          <cell r="AP24">
            <v>0</v>
          </cell>
          <cell r="AQ24">
            <v>0</v>
          </cell>
          <cell r="AR24">
            <v>0</v>
          </cell>
          <cell r="AS24">
            <v>0</v>
          </cell>
          <cell r="AT24">
            <v>0</v>
          </cell>
          <cell r="AU24">
            <v>0</v>
          </cell>
          <cell r="AV24">
            <v>0</v>
          </cell>
          <cell r="AW24">
            <v>0</v>
          </cell>
          <cell r="AX24">
            <v>0</v>
          </cell>
          <cell r="AY24">
            <v>0</v>
          </cell>
          <cell r="AZ24">
            <v>0</v>
          </cell>
          <cell r="BA24">
            <v>0</v>
          </cell>
          <cell r="BB24">
            <v>0</v>
          </cell>
          <cell r="BC24">
            <v>0</v>
          </cell>
          <cell r="BD24">
            <v>0</v>
          </cell>
          <cell r="BE24">
            <v>0</v>
          </cell>
          <cell r="BF24">
            <v>0</v>
          </cell>
          <cell r="BG24">
            <v>0</v>
          </cell>
          <cell r="BH24">
            <v>0</v>
          </cell>
          <cell r="BI24">
            <v>0</v>
          </cell>
          <cell r="BJ24">
            <v>0</v>
          </cell>
          <cell r="BK24">
            <v>0</v>
          </cell>
          <cell r="BL24">
            <v>0</v>
          </cell>
          <cell r="BM24">
            <v>0</v>
          </cell>
          <cell r="BN24">
            <v>0</v>
          </cell>
          <cell r="BO24">
            <v>0</v>
          </cell>
          <cell r="BP24">
            <v>0</v>
          </cell>
          <cell r="BQ24">
            <v>0</v>
          </cell>
          <cell r="BR24">
            <v>0</v>
          </cell>
          <cell r="BS24">
            <v>0</v>
          </cell>
          <cell r="BT24">
            <v>0</v>
          </cell>
          <cell r="BU24">
            <v>0</v>
          </cell>
          <cell r="BV24">
            <v>0</v>
          </cell>
          <cell r="BW24">
            <v>0</v>
          </cell>
          <cell r="BX24">
            <v>0</v>
          </cell>
          <cell r="BY24">
            <v>0</v>
          </cell>
          <cell r="BZ24">
            <v>0</v>
          </cell>
          <cell r="CA24">
            <v>0</v>
          </cell>
          <cell r="CB24">
            <v>0</v>
          </cell>
          <cell r="CC24">
            <v>0</v>
          </cell>
          <cell r="CD24">
            <v>0</v>
          </cell>
          <cell r="CE24">
            <v>0</v>
          </cell>
          <cell r="CF24">
            <v>0</v>
          </cell>
          <cell r="CG24">
            <v>0</v>
          </cell>
          <cell r="CH24">
            <v>0</v>
          </cell>
          <cell r="CI24">
            <v>0</v>
          </cell>
        </row>
        <row r="25">
          <cell r="G25">
            <v>0</v>
          </cell>
          <cell r="H25">
            <v>0</v>
          </cell>
          <cell r="I25">
            <v>0</v>
          </cell>
          <cell r="J25">
            <v>0</v>
          </cell>
          <cell r="K25">
            <v>0</v>
          </cell>
          <cell r="L25">
            <v>0</v>
          </cell>
          <cell r="M25">
            <v>0</v>
          </cell>
          <cell r="N25">
            <v>0</v>
          </cell>
          <cell r="O25">
            <v>0</v>
          </cell>
          <cell r="P25">
            <v>0</v>
          </cell>
          <cell r="Q25">
            <v>0</v>
          </cell>
          <cell r="R25">
            <v>0</v>
          </cell>
          <cell r="S25">
            <v>0</v>
          </cell>
          <cell r="T25">
            <v>0</v>
          </cell>
          <cell r="U25">
            <v>0</v>
          </cell>
          <cell r="V25">
            <v>0</v>
          </cell>
          <cell r="W25">
            <v>0</v>
          </cell>
          <cell r="X25">
            <v>0</v>
          </cell>
          <cell r="Y25">
            <v>0</v>
          </cell>
          <cell r="Z25">
            <v>0</v>
          </cell>
          <cell r="AA25">
            <v>0</v>
          </cell>
          <cell r="AB25">
            <v>0</v>
          </cell>
          <cell r="AC25">
            <v>0</v>
          </cell>
          <cell r="AD25">
            <v>0</v>
          </cell>
          <cell r="AE25">
            <v>0</v>
          </cell>
          <cell r="AF25">
            <v>0</v>
          </cell>
          <cell r="AG25">
            <v>0</v>
          </cell>
          <cell r="AH25">
            <v>0</v>
          </cell>
          <cell r="AI25">
            <v>0</v>
          </cell>
          <cell r="AJ25">
            <v>0</v>
          </cell>
          <cell r="AK25">
            <v>0</v>
          </cell>
          <cell r="AL25">
            <v>0</v>
          </cell>
          <cell r="AM25">
            <v>0</v>
          </cell>
          <cell r="AN25">
            <v>0</v>
          </cell>
          <cell r="AO25">
            <v>0</v>
          </cell>
          <cell r="AP25">
            <v>0</v>
          </cell>
          <cell r="AQ25">
            <v>0</v>
          </cell>
          <cell r="AR25">
            <v>0</v>
          </cell>
          <cell r="AS25">
            <v>0</v>
          </cell>
          <cell r="AT25">
            <v>0</v>
          </cell>
          <cell r="AU25">
            <v>0</v>
          </cell>
          <cell r="AV25">
            <v>0</v>
          </cell>
          <cell r="AW25">
            <v>0</v>
          </cell>
          <cell r="AX25">
            <v>0</v>
          </cell>
          <cell r="AY25">
            <v>0</v>
          </cell>
          <cell r="AZ25">
            <v>0</v>
          </cell>
          <cell r="BA25">
            <v>0</v>
          </cell>
          <cell r="BB25">
            <v>0</v>
          </cell>
          <cell r="BC25">
            <v>0</v>
          </cell>
          <cell r="BD25">
            <v>0</v>
          </cell>
          <cell r="BE25">
            <v>0</v>
          </cell>
          <cell r="BF25">
            <v>0</v>
          </cell>
          <cell r="BG25">
            <v>0</v>
          </cell>
          <cell r="BH25">
            <v>0</v>
          </cell>
          <cell r="BI25">
            <v>0</v>
          </cell>
          <cell r="BJ25">
            <v>0</v>
          </cell>
          <cell r="BK25">
            <v>0</v>
          </cell>
          <cell r="BL25">
            <v>0</v>
          </cell>
          <cell r="BM25">
            <v>0</v>
          </cell>
          <cell r="BN25">
            <v>0</v>
          </cell>
          <cell r="BO25">
            <v>0</v>
          </cell>
          <cell r="BP25">
            <v>0</v>
          </cell>
          <cell r="BQ25">
            <v>0</v>
          </cell>
          <cell r="BR25">
            <v>0</v>
          </cell>
          <cell r="BS25">
            <v>0</v>
          </cell>
          <cell r="BT25">
            <v>0</v>
          </cell>
          <cell r="BU25">
            <v>0</v>
          </cell>
          <cell r="BV25">
            <v>0</v>
          </cell>
          <cell r="BW25">
            <v>0</v>
          </cell>
          <cell r="BX25">
            <v>0</v>
          </cell>
          <cell r="BY25">
            <v>0</v>
          </cell>
          <cell r="BZ25">
            <v>0</v>
          </cell>
          <cell r="CA25">
            <v>0</v>
          </cell>
          <cell r="CB25">
            <v>0</v>
          </cell>
          <cell r="CC25">
            <v>0</v>
          </cell>
          <cell r="CD25">
            <v>0</v>
          </cell>
          <cell r="CE25">
            <v>0</v>
          </cell>
          <cell r="CF25">
            <v>0</v>
          </cell>
          <cell r="CG25">
            <v>0</v>
          </cell>
          <cell r="CH25">
            <v>0</v>
          </cell>
          <cell r="CI25">
            <v>0</v>
          </cell>
        </row>
        <row r="26">
          <cell r="G26">
            <v>0</v>
          </cell>
          <cell r="H26">
            <v>0</v>
          </cell>
          <cell r="I26">
            <v>0</v>
          </cell>
          <cell r="J26">
            <v>0</v>
          </cell>
          <cell r="K26">
            <v>0</v>
          </cell>
          <cell r="L26">
            <v>0</v>
          </cell>
          <cell r="M26">
            <v>0</v>
          </cell>
          <cell r="N26">
            <v>0</v>
          </cell>
          <cell r="O26">
            <v>0</v>
          </cell>
          <cell r="P26">
            <v>0</v>
          </cell>
          <cell r="Q26">
            <v>0</v>
          </cell>
          <cell r="R26">
            <v>0</v>
          </cell>
          <cell r="S26">
            <v>0</v>
          </cell>
          <cell r="T26">
            <v>0</v>
          </cell>
          <cell r="U26">
            <v>0</v>
          </cell>
          <cell r="V26">
            <v>0</v>
          </cell>
          <cell r="W26">
            <v>0</v>
          </cell>
          <cell r="X26">
            <v>0</v>
          </cell>
          <cell r="Y26">
            <v>0</v>
          </cell>
          <cell r="Z26">
            <v>0</v>
          </cell>
          <cell r="AA26">
            <v>0</v>
          </cell>
          <cell r="AB26">
            <v>0</v>
          </cell>
          <cell r="AC26">
            <v>0</v>
          </cell>
          <cell r="AD26">
            <v>0</v>
          </cell>
          <cell r="AE26">
            <v>0</v>
          </cell>
          <cell r="AF26">
            <v>0</v>
          </cell>
          <cell r="AG26">
            <v>0</v>
          </cell>
          <cell r="AH26">
            <v>0</v>
          </cell>
          <cell r="AI26">
            <v>0</v>
          </cell>
          <cell r="AJ26">
            <v>0</v>
          </cell>
          <cell r="AK26">
            <v>0</v>
          </cell>
          <cell r="AL26">
            <v>0</v>
          </cell>
          <cell r="AM26">
            <v>0</v>
          </cell>
          <cell r="AN26">
            <v>0</v>
          </cell>
          <cell r="AO26">
            <v>0</v>
          </cell>
          <cell r="AP26">
            <v>0</v>
          </cell>
          <cell r="AQ26">
            <v>0</v>
          </cell>
          <cell r="AR26">
            <v>0</v>
          </cell>
          <cell r="AS26">
            <v>0</v>
          </cell>
          <cell r="AT26">
            <v>0</v>
          </cell>
          <cell r="AU26">
            <v>0</v>
          </cell>
          <cell r="AV26">
            <v>0</v>
          </cell>
          <cell r="AW26">
            <v>0</v>
          </cell>
          <cell r="AX26">
            <v>0</v>
          </cell>
          <cell r="AY26">
            <v>0</v>
          </cell>
          <cell r="AZ26">
            <v>0</v>
          </cell>
          <cell r="BA26">
            <v>0</v>
          </cell>
          <cell r="BB26">
            <v>0</v>
          </cell>
          <cell r="BC26">
            <v>0</v>
          </cell>
          <cell r="BD26">
            <v>0</v>
          </cell>
          <cell r="BE26">
            <v>0</v>
          </cell>
          <cell r="BF26">
            <v>0</v>
          </cell>
          <cell r="BG26">
            <v>0</v>
          </cell>
          <cell r="BH26">
            <v>0</v>
          </cell>
          <cell r="BI26">
            <v>0</v>
          </cell>
          <cell r="BJ26">
            <v>0</v>
          </cell>
          <cell r="BK26">
            <v>0</v>
          </cell>
          <cell r="BL26">
            <v>0</v>
          </cell>
          <cell r="BM26">
            <v>0</v>
          </cell>
          <cell r="BN26">
            <v>0</v>
          </cell>
          <cell r="BO26">
            <v>0</v>
          </cell>
          <cell r="BP26">
            <v>0</v>
          </cell>
          <cell r="BQ26">
            <v>0</v>
          </cell>
          <cell r="BR26">
            <v>0</v>
          </cell>
          <cell r="BS26">
            <v>0</v>
          </cell>
          <cell r="BT26">
            <v>0</v>
          </cell>
          <cell r="BU26">
            <v>0</v>
          </cell>
          <cell r="BV26">
            <v>0</v>
          </cell>
          <cell r="BW26">
            <v>0</v>
          </cell>
          <cell r="BX26">
            <v>0</v>
          </cell>
          <cell r="BY26">
            <v>0</v>
          </cell>
          <cell r="BZ26">
            <v>0</v>
          </cell>
          <cell r="CA26">
            <v>0</v>
          </cell>
          <cell r="CB26">
            <v>0</v>
          </cell>
          <cell r="CC26">
            <v>0</v>
          </cell>
          <cell r="CD26">
            <v>0</v>
          </cell>
          <cell r="CE26">
            <v>0</v>
          </cell>
          <cell r="CF26">
            <v>0</v>
          </cell>
          <cell r="CG26">
            <v>0</v>
          </cell>
          <cell r="CH26">
            <v>0</v>
          </cell>
          <cell r="CI26">
            <v>0</v>
          </cell>
        </row>
        <row r="27">
          <cell r="G27">
            <v>0</v>
          </cell>
          <cell r="H27">
            <v>0</v>
          </cell>
          <cell r="I27">
            <v>0</v>
          </cell>
          <cell r="J27">
            <v>0</v>
          </cell>
          <cell r="K27">
            <v>0</v>
          </cell>
          <cell r="L27">
            <v>0</v>
          </cell>
          <cell r="M27">
            <v>0</v>
          </cell>
          <cell r="N27">
            <v>0</v>
          </cell>
          <cell r="O27">
            <v>0</v>
          </cell>
          <cell r="P27">
            <v>0</v>
          </cell>
          <cell r="Q27">
            <v>0</v>
          </cell>
          <cell r="R27">
            <v>0</v>
          </cell>
          <cell r="S27">
            <v>0</v>
          </cell>
          <cell r="T27">
            <v>0</v>
          </cell>
          <cell r="U27">
            <v>0</v>
          </cell>
          <cell r="V27">
            <v>0</v>
          </cell>
          <cell r="W27">
            <v>0</v>
          </cell>
          <cell r="X27">
            <v>0</v>
          </cell>
          <cell r="Y27">
            <v>0</v>
          </cell>
          <cell r="Z27">
            <v>0</v>
          </cell>
          <cell r="AA27">
            <v>0</v>
          </cell>
          <cell r="AB27">
            <v>0</v>
          </cell>
          <cell r="AC27">
            <v>0</v>
          </cell>
          <cell r="AD27">
            <v>0</v>
          </cell>
          <cell r="AE27">
            <v>0</v>
          </cell>
          <cell r="AF27">
            <v>0</v>
          </cell>
          <cell r="AG27">
            <v>0</v>
          </cell>
          <cell r="AH27">
            <v>0</v>
          </cell>
          <cell r="AI27">
            <v>0</v>
          </cell>
          <cell r="AJ27">
            <v>0</v>
          </cell>
          <cell r="AK27">
            <v>0</v>
          </cell>
          <cell r="AL27">
            <v>0</v>
          </cell>
          <cell r="AM27">
            <v>0</v>
          </cell>
          <cell r="AN27">
            <v>0</v>
          </cell>
          <cell r="AO27">
            <v>0</v>
          </cell>
          <cell r="AP27">
            <v>0</v>
          </cell>
          <cell r="AQ27">
            <v>0</v>
          </cell>
          <cell r="AR27">
            <v>0</v>
          </cell>
          <cell r="AS27">
            <v>0</v>
          </cell>
          <cell r="AT27">
            <v>0</v>
          </cell>
          <cell r="AU27">
            <v>0</v>
          </cell>
          <cell r="AV27">
            <v>0</v>
          </cell>
          <cell r="AW27">
            <v>0</v>
          </cell>
          <cell r="AX27">
            <v>0</v>
          </cell>
          <cell r="AY27">
            <v>0</v>
          </cell>
          <cell r="AZ27">
            <v>0</v>
          </cell>
          <cell r="BA27">
            <v>0</v>
          </cell>
          <cell r="BB27">
            <v>0</v>
          </cell>
          <cell r="BC27">
            <v>0</v>
          </cell>
          <cell r="BD27">
            <v>0</v>
          </cell>
          <cell r="BE27">
            <v>0</v>
          </cell>
          <cell r="BF27">
            <v>0</v>
          </cell>
          <cell r="BG27">
            <v>0</v>
          </cell>
          <cell r="BH27">
            <v>0</v>
          </cell>
          <cell r="BI27">
            <v>0</v>
          </cell>
          <cell r="BJ27">
            <v>0</v>
          </cell>
          <cell r="BK27">
            <v>0</v>
          </cell>
          <cell r="BL27">
            <v>0</v>
          </cell>
          <cell r="BM27">
            <v>0</v>
          </cell>
          <cell r="BN27">
            <v>0</v>
          </cell>
          <cell r="BO27">
            <v>0</v>
          </cell>
          <cell r="BP27">
            <v>0</v>
          </cell>
          <cell r="BQ27">
            <v>0</v>
          </cell>
          <cell r="BR27">
            <v>0</v>
          </cell>
          <cell r="BS27">
            <v>0</v>
          </cell>
          <cell r="BT27">
            <v>0</v>
          </cell>
          <cell r="BU27">
            <v>0</v>
          </cell>
          <cell r="BV27">
            <v>0</v>
          </cell>
          <cell r="BW27">
            <v>0</v>
          </cell>
          <cell r="BX27">
            <v>0</v>
          </cell>
          <cell r="BY27">
            <v>0</v>
          </cell>
          <cell r="BZ27">
            <v>0</v>
          </cell>
          <cell r="CA27">
            <v>0</v>
          </cell>
          <cell r="CB27">
            <v>0</v>
          </cell>
          <cell r="CC27">
            <v>0</v>
          </cell>
          <cell r="CD27">
            <v>0</v>
          </cell>
          <cell r="CE27">
            <v>0</v>
          </cell>
          <cell r="CF27">
            <v>0</v>
          </cell>
          <cell r="CG27">
            <v>0</v>
          </cell>
          <cell r="CH27">
            <v>0</v>
          </cell>
          <cell r="CI27">
            <v>0</v>
          </cell>
        </row>
        <row r="28">
          <cell r="G28">
            <v>0</v>
          </cell>
          <cell r="H28">
            <v>0</v>
          </cell>
          <cell r="I28">
            <v>0</v>
          </cell>
          <cell r="J28">
            <v>0</v>
          </cell>
          <cell r="K28">
            <v>0</v>
          </cell>
          <cell r="L28">
            <v>0</v>
          </cell>
          <cell r="M28">
            <v>0</v>
          </cell>
          <cell r="N28">
            <v>0</v>
          </cell>
          <cell r="O28">
            <v>0</v>
          </cell>
          <cell r="P28">
            <v>0</v>
          </cell>
          <cell r="Q28">
            <v>0</v>
          </cell>
          <cell r="R28">
            <v>0</v>
          </cell>
          <cell r="S28">
            <v>0</v>
          </cell>
          <cell r="T28">
            <v>0</v>
          </cell>
          <cell r="U28">
            <v>0</v>
          </cell>
          <cell r="V28">
            <v>0</v>
          </cell>
          <cell r="W28">
            <v>0</v>
          </cell>
          <cell r="X28">
            <v>0</v>
          </cell>
          <cell r="Y28">
            <v>0</v>
          </cell>
          <cell r="Z28">
            <v>0</v>
          </cell>
          <cell r="AA28">
            <v>0</v>
          </cell>
          <cell r="AB28">
            <v>0</v>
          </cell>
          <cell r="AC28">
            <v>0</v>
          </cell>
          <cell r="AD28">
            <v>0</v>
          </cell>
          <cell r="AE28">
            <v>0</v>
          </cell>
          <cell r="AF28">
            <v>0</v>
          </cell>
          <cell r="AG28">
            <v>0</v>
          </cell>
          <cell r="AH28">
            <v>0</v>
          </cell>
          <cell r="AI28">
            <v>0</v>
          </cell>
          <cell r="AJ28">
            <v>0</v>
          </cell>
          <cell r="AK28">
            <v>0</v>
          </cell>
          <cell r="AL28">
            <v>0</v>
          </cell>
          <cell r="AM28">
            <v>0</v>
          </cell>
          <cell r="AN28">
            <v>0</v>
          </cell>
          <cell r="AO28">
            <v>0</v>
          </cell>
          <cell r="AP28">
            <v>0</v>
          </cell>
          <cell r="AQ28">
            <v>0</v>
          </cell>
          <cell r="AR28">
            <v>0</v>
          </cell>
          <cell r="AS28">
            <v>0</v>
          </cell>
          <cell r="AT28">
            <v>0</v>
          </cell>
          <cell r="AU28">
            <v>0</v>
          </cell>
          <cell r="AV28">
            <v>0</v>
          </cell>
          <cell r="AW28">
            <v>0</v>
          </cell>
          <cell r="AX28">
            <v>0</v>
          </cell>
          <cell r="AY28">
            <v>0</v>
          </cell>
          <cell r="AZ28">
            <v>0</v>
          </cell>
          <cell r="BA28">
            <v>0</v>
          </cell>
          <cell r="BB28">
            <v>0</v>
          </cell>
          <cell r="BC28">
            <v>0</v>
          </cell>
          <cell r="BD28">
            <v>0</v>
          </cell>
          <cell r="BE28">
            <v>0</v>
          </cell>
          <cell r="BF28">
            <v>0</v>
          </cell>
          <cell r="BG28">
            <v>0</v>
          </cell>
          <cell r="BH28">
            <v>0</v>
          </cell>
          <cell r="BI28">
            <v>0</v>
          </cell>
          <cell r="BJ28">
            <v>0</v>
          </cell>
          <cell r="BK28">
            <v>0</v>
          </cell>
          <cell r="BL28">
            <v>0</v>
          </cell>
          <cell r="BM28">
            <v>0</v>
          </cell>
          <cell r="BN28">
            <v>0</v>
          </cell>
          <cell r="BO28">
            <v>0</v>
          </cell>
          <cell r="BP28">
            <v>0</v>
          </cell>
          <cell r="BQ28">
            <v>0</v>
          </cell>
          <cell r="BR28">
            <v>0</v>
          </cell>
          <cell r="BS28">
            <v>0</v>
          </cell>
          <cell r="BT28">
            <v>0</v>
          </cell>
          <cell r="BU28">
            <v>0</v>
          </cell>
          <cell r="BV28">
            <v>0</v>
          </cell>
          <cell r="BW28">
            <v>0</v>
          </cell>
          <cell r="BX28">
            <v>0</v>
          </cell>
          <cell r="BY28">
            <v>0</v>
          </cell>
          <cell r="BZ28">
            <v>0</v>
          </cell>
          <cell r="CA28">
            <v>0</v>
          </cell>
          <cell r="CB28">
            <v>0</v>
          </cell>
          <cell r="CC28">
            <v>0</v>
          </cell>
          <cell r="CD28">
            <v>0</v>
          </cell>
          <cell r="CE28">
            <v>0</v>
          </cell>
          <cell r="CF28">
            <v>0</v>
          </cell>
          <cell r="CG28">
            <v>0</v>
          </cell>
          <cell r="CH28">
            <v>0</v>
          </cell>
          <cell r="CI28">
            <v>0</v>
          </cell>
        </row>
        <row r="29">
          <cell r="G29">
            <v>0</v>
          </cell>
          <cell r="H29">
            <v>0</v>
          </cell>
          <cell r="I29">
            <v>0</v>
          </cell>
          <cell r="J29">
            <v>0</v>
          </cell>
          <cell r="K29">
            <v>0</v>
          </cell>
          <cell r="L29">
            <v>0</v>
          </cell>
          <cell r="M29">
            <v>0</v>
          </cell>
          <cell r="N29">
            <v>0</v>
          </cell>
          <cell r="O29">
            <v>0</v>
          </cell>
          <cell r="P29">
            <v>0</v>
          </cell>
          <cell r="Q29">
            <v>0</v>
          </cell>
          <cell r="R29">
            <v>0</v>
          </cell>
          <cell r="S29">
            <v>0</v>
          </cell>
          <cell r="T29">
            <v>0</v>
          </cell>
          <cell r="U29">
            <v>0</v>
          </cell>
          <cell r="V29">
            <v>0</v>
          </cell>
          <cell r="W29">
            <v>0</v>
          </cell>
          <cell r="X29">
            <v>0</v>
          </cell>
          <cell r="Y29">
            <v>0</v>
          </cell>
          <cell r="Z29">
            <v>0</v>
          </cell>
          <cell r="AA29">
            <v>0</v>
          </cell>
          <cell r="AB29">
            <v>0</v>
          </cell>
          <cell r="AC29">
            <v>0</v>
          </cell>
          <cell r="AD29">
            <v>0</v>
          </cell>
          <cell r="AE29">
            <v>0</v>
          </cell>
          <cell r="AF29">
            <v>0</v>
          </cell>
          <cell r="AG29">
            <v>0</v>
          </cell>
          <cell r="AH29">
            <v>0</v>
          </cell>
          <cell r="AI29">
            <v>0</v>
          </cell>
          <cell r="AJ29">
            <v>0</v>
          </cell>
          <cell r="AK29">
            <v>0</v>
          </cell>
          <cell r="AL29">
            <v>0</v>
          </cell>
          <cell r="AM29">
            <v>0</v>
          </cell>
          <cell r="AN29">
            <v>0</v>
          </cell>
          <cell r="AO29">
            <v>0</v>
          </cell>
          <cell r="AP29">
            <v>0</v>
          </cell>
          <cell r="AQ29">
            <v>0</v>
          </cell>
          <cell r="AR29">
            <v>0</v>
          </cell>
          <cell r="AS29">
            <v>0</v>
          </cell>
          <cell r="AT29">
            <v>0</v>
          </cell>
          <cell r="AU29">
            <v>0</v>
          </cell>
          <cell r="AV29">
            <v>0</v>
          </cell>
          <cell r="AW29">
            <v>0</v>
          </cell>
          <cell r="AX29">
            <v>0</v>
          </cell>
          <cell r="AY29">
            <v>0</v>
          </cell>
          <cell r="AZ29">
            <v>0</v>
          </cell>
          <cell r="BA29">
            <v>0</v>
          </cell>
          <cell r="BB29">
            <v>0</v>
          </cell>
          <cell r="BC29">
            <v>0</v>
          </cell>
          <cell r="BD29">
            <v>0</v>
          </cell>
          <cell r="BE29">
            <v>0</v>
          </cell>
          <cell r="BF29">
            <v>0</v>
          </cell>
          <cell r="BG29">
            <v>0</v>
          </cell>
          <cell r="BH29">
            <v>0</v>
          </cell>
          <cell r="BI29">
            <v>0</v>
          </cell>
          <cell r="BJ29">
            <v>0</v>
          </cell>
          <cell r="BK29">
            <v>0</v>
          </cell>
          <cell r="BL29">
            <v>0</v>
          </cell>
          <cell r="BM29">
            <v>0</v>
          </cell>
          <cell r="BN29">
            <v>0</v>
          </cell>
          <cell r="BO29">
            <v>0</v>
          </cell>
          <cell r="BP29">
            <v>0</v>
          </cell>
          <cell r="BQ29">
            <v>0</v>
          </cell>
          <cell r="BR29">
            <v>0</v>
          </cell>
          <cell r="BS29">
            <v>0</v>
          </cell>
          <cell r="BT29">
            <v>0</v>
          </cell>
          <cell r="BU29">
            <v>0</v>
          </cell>
          <cell r="BV29">
            <v>0</v>
          </cell>
          <cell r="BW29">
            <v>0</v>
          </cell>
          <cell r="BX29">
            <v>0</v>
          </cell>
          <cell r="BY29">
            <v>0</v>
          </cell>
          <cell r="BZ29">
            <v>0</v>
          </cell>
          <cell r="CA29">
            <v>0</v>
          </cell>
          <cell r="CB29">
            <v>0</v>
          </cell>
          <cell r="CC29">
            <v>0</v>
          </cell>
          <cell r="CD29">
            <v>0</v>
          </cell>
          <cell r="CE29">
            <v>0</v>
          </cell>
          <cell r="CF29">
            <v>0</v>
          </cell>
          <cell r="CG29">
            <v>0</v>
          </cell>
          <cell r="CH29">
            <v>0</v>
          </cell>
          <cell r="CI29">
            <v>0</v>
          </cell>
        </row>
        <row r="30">
          <cell r="G30">
            <v>0</v>
          </cell>
          <cell r="H30">
            <v>0</v>
          </cell>
          <cell r="I30">
            <v>0</v>
          </cell>
          <cell r="J30">
            <v>0</v>
          </cell>
          <cell r="K30">
            <v>0</v>
          </cell>
          <cell r="L30">
            <v>0</v>
          </cell>
          <cell r="M30">
            <v>0</v>
          </cell>
          <cell r="N30">
            <v>0</v>
          </cell>
          <cell r="O30">
            <v>0</v>
          </cell>
          <cell r="P30">
            <v>0</v>
          </cell>
          <cell r="Q30">
            <v>0</v>
          </cell>
          <cell r="R30">
            <v>0</v>
          </cell>
          <cell r="S30">
            <v>0</v>
          </cell>
          <cell r="T30">
            <v>0</v>
          </cell>
          <cell r="U30">
            <v>0</v>
          </cell>
          <cell r="V30">
            <v>0</v>
          </cell>
          <cell r="W30">
            <v>0</v>
          </cell>
          <cell r="X30">
            <v>0</v>
          </cell>
          <cell r="Y30">
            <v>0</v>
          </cell>
          <cell r="Z30">
            <v>0</v>
          </cell>
          <cell r="AA30">
            <v>0</v>
          </cell>
          <cell r="AB30">
            <v>0</v>
          </cell>
          <cell r="AC30">
            <v>0</v>
          </cell>
          <cell r="AD30">
            <v>0</v>
          </cell>
          <cell r="AE30">
            <v>0</v>
          </cell>
          <cell r="AF30">
            <v>0</v>
          </cell>
          <cell r="AG30">
            <v>0</v>
          </cell>
          <cell r="AH30">
            <v>0</v>
          </cell>
          <cell r="AI30">
            <v>0</v>
          </cell>
          <cell r="AJ30">
            <v>0</v>
          </cell>
          <cell r="AK30">
            <v>0</v>
          </cell>
          <cell r="AL30">
            <v>0</v>
          </cell>
          <cell r="AM30">
            <v>0</v>
          </cell>
          <cell r="AN30">
            <v>0</v>
          </cell>
          <cell r="AO30">
            <v>0</v>
          </cell>
          <cell r="AP30">
            <v>0</v>
          </cell>
          <cell r="AQ30">
            <v>0</v>
          </cell>
          <cell r="AR30">
            <v>0</v>
          </cell>
          <cell r="AS30">
            <v>0</v>
          </cell>
          <cell r="AT30">
            <v>0</v>
          </cell>
          <cell r="AU30">
            <v>0</v>
          </cell>
          <cell r="AV30">
            <v>0</v>
          </cell>
          <cell r="AW30">
            <v>0</v>
          </cell>
          <cell r="AX30">
            <v>0</v>
          </cell>
          <cell r="AY30">
            <v>0</v>
          </cell>
          <cell r="AZ30">
            <v>0</v>
          </cell>
          <cell r="BA30">
            <v>0</v>
          </cell>
          <cell r="BB30">
            <v>0</v>
          </cell>
          <cell r="BC30">
            <v>0</v>
          </cell>
          <cell r="BD30">
            <v>0</v>
          </cell>
          <cell r="BE30">
            <v>0</v>
          </cell>
          <cell r="BF30">
            <v>0</v>
          </cell>
          <cell r="BG30">
            <v>0</v>
          </cell>
          <cell r="BH30">
            <v>0</v>
          </cell>
          <cell r="BI30">
            <v>0</v>
          </cell>
          <cell r="BJ30">
            <v>0</v>
          </cell>
          <cell r="BK30">
            <v>0</v>
          </cell>
          <cell r="BL30">
            <v>0</v>
          </cell>
          <cell r="BM30">
            <v>0</v>
          </cell>
          <cell r="BN30">
            <v>0</v>
          </cell>
          <cell r="BO30">
            <v>0</v>
          </cell>
          <cell r="BP30">
            <v>0</v>
          </cell>
          <cell r="BQ30">
            <v>0</v>
          </cell>
          <cell r="BR30">
            <v>0</v>
          </cell>
          <cell r="BS30">
            <v>0</v>
          </cell>
          <cell r="BT30">
            <v>0</v>
          </cell>
          <cell r="BU30">
            <v>0</v>
          </cell>
          <cell r="BV30">
            <v>0</v>
          </cell>
          <cell r="BW30">
            <v>0</v>
          </cell>
          <cell r="BX30">
            <v>0</v>
          </cell>
          <cell r="BY30">
            <v>0</v>
          </cell>
          <cell r="BZ30">
            <v>0</v>
          </cell>
          <cell r="CA30">
            <v>0</v>
          </cell>
          <cell r="CB30">
            <v>0</v>
          </cell>
          <cell r="CC30">
            <v>0</v>
          </cell>
          <cell r="CD30">
            <v>0</v>
          </cell>
          <cell r="CE30">
            <v>0</v>
          </cell>
          <cell r="CF30">
            <v>0</v>
          </cell>
          <cell r="CG30">
            <v>0</v>
          </cell>
          <cell r="CH30">
            <v>0</v>
          </cell>
          <cell r="CI30">
            <v>0</v>
          </cell>
        </row>
        <row r="31">
          <cell r="G31">
            <v>0</v>
          </cell>
          <cell r="H31">
            <v>0</v>
          </cell>
          <cell r="I31">
            <v>0</v>
          </cell>
          <cell r="J31">
            <v>0</v>
          </cell>
          <cell r="K31">
            <v>0</v>
          </cell>
          <cell r="L31">
            <v>0</v>
          </cell>
          <cell r="M31">
            <v>0</v>
          </cell>
          <cell r="N31">
            <v>0</v>
          </cell>
          <cell r="O31">
            <v>0</v>
          </cell>
          <cell r="P31">
            <v>0</v>
          </cell>
          <cell r="Q31">
            <v>0</v>
          </cell>
          <cell r="R31">
            <v>0</v>
          </cell>
          <cell r="S31">
            <v>0</v>
          </cell>
          <cell r="T31">
            <v>0</v>
          </cell>
          <cell r="U31">
            <v>0</v>
          </cell>
          <cell r="V31">
            <v>0</v>
          </cell>
          <cell r="W31">
            <v>0</v>
          </cell>
          <cell r="X31">
            <v>0</v>
          </cell>
          <cell r="Y31">
            <v>0</v>
          </cell>
          <cell r="Z31">
            <v>0</v>
          </cell>
          <cell r="AA31">
            <v>0</v>
          </cell>
          <cell r="AB31">
            <v>0</v>
          </cell>
          <cell r="AC31">
            <v>0</v>
          </cell>
          <cell r="AD31">
            <v>0</v>
          </cell>
          <cell r="AE31">
            <v>0</v>
          </cell>
          <cell r="AF31">
            <v>0</v>
          </cell>
          <cell r="AG31">
            <v>0</v>
          </cell>
          <cell r="AH31">
            <v>0</v>
          </cell>
          <cell r="AI31">
            <v>0</v>
          </cell>
          <cell r="AJ31">
            <v>0</v>
          </cell>
          <cell r="AK31">
            <v>0</v>
          </cell>
          <cell r="AL31">
            <v>0</v>
          </cell>
          <cell r="AM31">
            <v>0</v>
          </cell>
          <cell r="AN31">
            <v>0</v>
          </cell>
          <cell r="AO31">
            <v>0</v>
          </cell>
          <cell r="AP31">
            <v>0</v>
          </cell>
          <cell r="AQ31">
            <v>0</v>
          </cell>
          <cell r="AR31">
            <v>0</v>
          </cell>
          <cell r="AS31">
            <v>0</v>
          </cell>
          <cell r="AT31">
            <v>0</v>
          </cell>
          <cell r="AU31">
            <v>0</v>
          </cell>
          <cell r="AV31">
            <v>0</v>
          </cell>
          <cell r="AW31">
            <v>0</v>
          </cell>
          <cell r="AX31">
            <v>0</v>
          </cell>
          <cell r="AY31">
            <v>0</v>
          </cell>
          <cell r="AZ31">
            <v>0</v>
          </cell>
          <cell r="BA31">
            <v>0</v>
          </cell>
          <cell r="BB31">
            <v>0</v>
          </cell>
          <cell r="BC31">
            <v>0</v>
          </cell>
          <cell r="BD31">
            <v>0</v>
          </cell>
          <cell r="BE31">
            <v>0</v>
          </cell>
          <cell r="BF31">
            <v>0</v>
          </cell>
          <cell r="BG31">
            <v>0</v>
          </cell>
          <cell r="BH31">
            <v>0</v>
          </cell>
          <cell r="BI31">
            <v>0</v>
          </cell>
          <cell r="BJ31">
            <v>0</v>
          </cell>
          <cell r="BK31">
            <v>0</v>
          </cell>
          <cell r="BL31">
            <v>0</v>
          </cell>
          <cell r="BM31">
            <v>0</v>
          </cell>
          <cell r="BN31">
            <v>0</v>
          </cell>
          <cell r="BO31">
            <v>0</v>
          </cell>
          <cell r="BP31">
            <v>0</v>
          </cell>
          <cell r="BQ31">
            <v>0</v>
          </cell>
          <cell r="BR31">
            <v>0</v>
          </cell>
          <cell r="BS31">
            <v>0</v>
          </cell>
          <cell r="BT31">
            <v>0</v>
          </cell>
          <cell r="BU31">
            <v>0</v>
          </cell>
          <cell r="BV31">
            <v>0</v>
          </cell>
          <cell r="BW31">
            <v>0</v>
          </cell>
          <cell r="BX31">
            <v>0</v>
          </cell>
          <cell r="BY31">
            <v>0</v>
          </cell>
          <cell r="BZ31">
            <v>0</v>
          </cell>
          <cell r="CA31">
            <v>0</v>
          </cell>
          <cell r="CB31">
            <v>0</v>
          </cell>
          <cell r="CC31">
            <v>0</v>
          </cell>
          <cell r="CD31">
            <v>0</v>
          </cell>
          <cell r="CE31">
            <v>0</v>
          </cell>
          <cell r="CF31">
            <v>0</v>
          </cell>
          <cell r="CG31">
            <v>0</v>
          </cell>
          <cell r="CH31">
            <v>0</v>
          </cell>
          <cell r="CI31">
            <v>0</v>
          </cell>
        </row>
        <row r="32">
          <cell r="G32">
            <v>0</v>
          </cell>
          <cell r="H32">
            <v>0</v>
          </cell>
          <cell r="I32">
            <v>0</v>
          </cell>
          <cell r="J32">
            <v>0</v>
          </cell>
          <cell r="K32">
            <v>0</v>
          </cell>
          <cell r="L32">
            <v>0</v>
          </cell>
          <cell r="M32">
            <v>0</v>
          </cell>
          <cell r="N32">
            <v>0</v>
          </cell>
          <cell r="O32">
            <v>0</v>
          </cell>
          <cell r="P32">
            <v>0</v>
          </cell>
          <cell r="Q32">
            <v>0</v>
          </cell>
          <cell r="R32">
            <v>0</v>
          </cell>
          <cell r="S32">
            <v>0</v>
          </cell>
          <cell r="T32">
            <v>0</v>
          </cell>
          <cell r="U32">
            <v>0</v>
          </cell>
          <cell r="V32">
            <v>0</v>
          </cell>
          <cell r="W32">
            <v>0</v>
          </cell>
          <cell r="X32">
            <v>0</v>
          </cell>
          <cell r="Y32">
            <v>0</v>
          </cell>
          <cell r="Z32">
            <v>0</v>
          </cell>
          <cell r="AA32">
            <v>0</v>
          </cell>
          <cell r="AB32">
            <v>0</v>
          </cell>
          <cell r="AC32">
            <v>0</v>
          </cell>
          <cell r="AD32">
            <v>0</v>
          </cell>
          <cell r="AE32">
            <v>0</v>
          </cell>
          <cell r="AF32">
            <v>0</v>
          </cell>
          <cell r="AG32">
            <v>0</v>
          </cell>
          <cell r="AH32">
            <v>0</v>
          </cell>
          <cell r="AI32">
            <v>0</v>
          </cell>
          <cell r="AJ32">
            <v>0</v>
          </cell>
          <cell r="AK32">
            <v>0</v>
          </cell>
          <cell r="AL32">
            <v>0</v>
          </cell>
          <cell r="AM32">
            <v>0</v>
          </cell>
          <cell r="AN32">
            <v>0</v>
          </cell>
          <cell r="AO32">
            <v>0</v>
          </cell>
          <cell r="AP32">
            <v>0</v>
          </cell>
          <cell r="AQ32">
            <v>0</v>
          </cell>
          <cell r="AR32">
            <v>0</v>
          </cell>
          <cell r="AS32">
            <v>0</v>
          </cell>
          <cell r="AT32">
            <v>0</v>
          </cell>
          <cell r="AU32">
            <v>0</v>
          </cell>
          <cell r="AV32">
            <v>0</v>
          </cell>
          <cell r="AW32">
            <v>0</v>
          </cell>
          <cell r="AX32">
            <v>0</v>
          </cell>
          <cell r="AY32">
            <v>0</v>
          </cell>
          <cell r="AZ32">
            <v>0</v>
          </cell>
          <cell r="BA32">
            <v>0</v>
          </cell>
          <cell r="BB32">
            <v>0</v>
          </cell>
          <cell r="BC32">
            <v>0</v>
          </cell>
          <cell r="BD32">
            <v>0</v>
          </cell>
          <cell r="BE32">
            <v>0</v>
          </cell>
          <cell r="BF32">
            <v>0</v>
          </cell>
          <cell r="BG32">
            <v>0</v>
          </cell>
          <cell r="BH32">
            <v>0</v>
          </cell>
          <cell r="BI32">
            <v>0</v>
          </cell>
          <cell r="BJ32">
            <v>0</v>
          </cell>
          <cell r="BK32">
            <v>0</v>
          </cell>
          <cell r="BL32">
            <v>0</v>
          </cell>
          <cell r="BM32">
            <v>0</v>
          </cell>
          <cell r="BN32">
            <v>0</v>
          </cell>
          <cell r="BO32">
            <v>0</v>
          </cell>
          <cell r="BP32">
            <v>0</v>
          </cell>
          <cell r="BQ32">
            <v>0</v>
          </cell>
          <cell r="BR32">
            <v>0</v>
          </cell>
          <cell r="BS32">
            <v>0</v>
          </cell>
          <cell r="BT32">
            <v>0</v>
          </cell>
          <cell r="BU32">
            <v>0</v>
          </cell>
          <cell r="BV32">
            <v>0</v>
          </cell>
          <cell r="BW32">
            <v>0</v>
          </cell>
          <cell r="BX32">
            <v>0</v>
          </cell>
          <cell r="BY32">
            <v>0</v>
          </cell>
          <cell r="BZ32">
            <v>0</v>
          </cell>
          <cell r="CA32">
            <v>0</v>
          </cell>
          <cell r="CB32">
            <v>0</v>
          </cell>
          <cell r="CC32">
            <v>0</v>
          </cell>
          <cell r="CD32">
            <v>0</v>
          </cell>
          <cell r="CE32">
            <v>0</v>
          </cell>
          <cell r="CF32">
            <v>0</v>
          </cell>
          <cell r="CG32">
            <v>0</v>
          </cell>
          <cell r="CH32">
            <v>0</v>
          </cell>
          <cell r="CI32">
            <v>0</v>
          </cell>
        </row>
        <row r="33">
          <cell r="G33">
            <v>0</v>
          </cell>
          <cell r="H33">
            <v>0</v>
          </cell>
          <cell r="I33">
            <v>0</v>
          </cell>
          <cell r="J33">
            <v>0</v>
          </cell>
          <cell r="K33">
            <v>0</v>
          </cell>
          <cell r="L33">
            <v>0</v>
          </cell>
          <cell r="M33">
            <v>0</v>
          </cell>
          <cell r="N33">
            <v>0</v>
          </cell>
          <cell r="O33">
            <v>0</v>
          </cell>
          <cell r="P33">
            <v>0</v>
          </cell>
          <cell r="Q33">
            <v>0</v>
          </cell>
          <cell r="R33">
            <v>0</v>
          </cell>
          <cell r="S33">
            <v>0</v>
          </cell>
          <cell r="T33">
            <v>0</v>
          </cell>
          <cell r="U33">
            <v>0</v>
          </cell>
          <cell r="V33">
            <v>0</v>
          </cell>
          <cell r="W33">
            <v>0</v>
          </cell>
          <cell r="X33">
            <v>0</v>
          </cell>
          <cell r="Y33">
            <v>0</v>
          </cell>
          <cell r="Z33">
            <v>0</v>
          </cell>
          <cell r="AA33">
            <v>0</v>
          </cell>
          <cell r="AB33">
            <v>0</v>
          </cell>
          <cell r="AC33">
            <v>0</v>
          </cell>
          <cell r="AD33">
            <v>0</v>
          </cell>
          <cell r="AE33">
            <v>0</v>
          </cell>
          <cell r="AF33">
            <v>0</v>
          </cell>
          <cell r="AG33">
            <v>0</v>
          </cell>
          <cell r="AH33">
            <v>0</v>
          </cell>
          <cell r="AI33">
            <v>0</v>
          </cell>
          <cell r="AJ33">
            <v>0</v>
          </cell>
          <cell r="AK33">
            <v>0</v>
          </cell>
          <cell r="AL33">
            <v>0</v>
          </cell>
          <cell r="AM33">
            <v>0</v>
          </cell>
          <cell r="AN33">
            <v>0</v>
          </cell>
          <cell r="AO33">
            <v>0</v>
          </cell>
          <cell r="AP33">
            <v>0</v>
          </cell>
          <cell r="AQ33">
            <v>0</v>
          </cell>
          <cell r="AR33">
            <v>0</v>
          </cell>
          <cell r="AS33">
            <v>0</v>
          </cell>
          <cell r="AT33">
            <v>0</v>
          </cell>
          <cell r="AU33">
            <v>0</v>
          </cell>
          <cell r="AV33">
            <v>0</v>
          </cell>
          <cell r="AW33">
            <v>0</v>
          </cell>
          <cell r="AX33">
            <v>0</v>
          </cell>
          <cell r="AY33">
            <v>0</v>
          </cell>
          <cell r="AZ33">
            <v>0</v>
          </cell>
          <cell r="BA33">
            <v>0</v>
          </cell>
          <cell r="BB33">
            <v>0</v>
          </cell>
          <cell r="BC33">
            <v>0</v>
          </cell>
          <cell r="BD33">
            <v>0</v>
          </cell>
          <cell r="BE33">
            <v>0</v>
          </cell>
          <cell r="BF33">
            <v>0</v>
          </cell>
          <cell r="BG33">
            <v>0</v>
          </cell>
          <cell r="BH33">
            <v>0</v>
          </cell>
          <cell r="BI33">
            <v>0</v>
          </cell>
          <cell r="BJ33">
            <v>0</v>
          </cell>
          <cell r="BK33">
            <v>0</v>
          </cell>
          <cell r="BL33">
            <v>0</v>
          </cell>
          <cell r="BM33">
            <v>0</v>
          </cell>
          <cell r="BN33">
            <v>0</v>
          </cell>
          <cell r="BO33">
            <v>0</v>
          </cell>
          <cell r="BP33">
            <v>0</v>
          </cell>
          <cell r="BQ33">
            <v>0</v>
          </cell>
          <cell r="BR33">
            <v>0</v>
          </cell>
          <cell r="BS33">
            <v>0</v>
          </cell>
          <cell r="BT33">
            <v>0</v>
          </cell>
          <cell r="BU33">
            <v>0</v>
          </cell>
          <cell r="BV33">
            <v>0</v>
          </cell>
          <cell r="BW33">
            <v>0</v>
          </cell>
          <cell r="BX33">
            <v>0</v>
          </cell>
          <cell r="BY33">
            <v>0</v>
          </cell>
          <cell r="BZ33">
            <v>0</v>
          </cell>
          <cell r="CA33">
            <v>0</v>
          </cell>
          <cell r="CB33">
            <v>0</v>
          </cell>
          <cell r="CC33">
            <v>0</v>
          </cell>
          <cell r="CD33">
            <v>0</v>
          </cell>
          <cell r="CE33">
            <v>0</v>
          </cell>
          <cell r="CF33">
            <v>0</v>
          </cell>
          <cell r="CG33">
            <v>0</v>
          </cell>
          <cell r="CH33">
            <v>0</v>
          </cell>
          <cell r="CI33">
            <v>0</v>
          </cell>
        </row>
        <row r="34">
          <cell r="G34">
            <v>0</v>
          </cell>
          <cell r="H34">
            <v>0</v>
          </cell>
          <cell r="I34">
            <v>0</v>
          </cell>
          <cell r="J34">
            <v>0</v>
          </cell>
          <cell r="K34">
            <v>0</v>
          </cell>
          <cell r="L34">
            <v>0</v>
          </cell>
          <cell r="M34">
            <v>0</v>
          </cell>
          <cell r="N34">
            <v>0</v>
          </cell>
          <cell r="O34">
            <v>0</v>
          </cell>
          <cell r="P34">
            <v>0</v>
          </cell>
          <cell r="Q34">
            <v>0</v>
          </cell>
          <cell r="R34">
            <v>0</v>
          </cell>
          <cell r="S34">
            <v>0</v>
          </cell>
          <cell r="T34">
            <v>0</v>
          </cell>
          <cell r="U34">
            <v>0</v>
          </cell>
          <cell r="V34">
            <v>0</v>
          </cell>
          <cell r="W34">
            <v>0</v>
          </cell>
          <cell r="X34">
            <v>0</v>
          </cell>
          <cell r="Y34">
            <v>0</v>
          </cell>
          <cell r="Z34">
            <v>0</v>
          </cell>
          <cell r="AA34">
            <v>0</v>
          </cell>
          <cell r="AB34">
            <v>0</v>
          </cell>
          <cell r="AC34">
            <v>0</v>
          </cell>
          <cell r="AD34">
            <v>0</v>
          </cell>
          <cell r="AE34">
            <v>0</v>
          </cell>
          <cell r="AF34">
            <v>0</v>
          </cell>
          <cell r="AG34">
            <v>0</v>
          </cell>
          <cell r="AH34">
            <v>0</v>
          </cell>
          <cell r="AI34">
            <v>0</v>
          </cell>
          <cell r="AJ34">
            <v>0</v>
          </cell>
          <cell r="AK34">
            <v>0</v>
          </cell>
          <cell r="AL34">
            <v>0</v>
          </cell>
          <cell r="AM34">
            <v>0</v>
          </cell>
          <cell r="AN34">
            <v>0</v>
          </cell>
          <cell r="AO34">
            <v>0</v>
          </cell>
          <cell r="AP34">
            <v>0</v>
          </cell>
          <cell r="AQ34">
            <v>0</v>
          </cell>
          <cell r="AR34">
            <v>0</v>
          </cell>
          <cell r="AS34">
            <v>0</v>
          </cell>
          <cell r="AT34">
            <v>0</v>
          </cell>
          <cell r="AU34">
            <v>0</v>
          </cell>
          <cell r="AV34">
            <v>0</v>
          </cell>
          <cell r="AW34">
            <v>0</v>
          </cell>
          <cell r="AX34">
            <v>0</v>
          </cell>
          <cell r="AY34">
            <v>0</v>
          </cell>
          <cell r="AZ34">
            <v>0</v>
          </cell>
          <cell r="BA34">
            <v>0</v>
          </cell>
          <cell r="BB34">
            <v>0</v>
          </cell>
          <cell r="BC34">
            <v>0</v>
          </cell>
          <cell r="BD34">
            <v>0</v>
          </cell>
          <cell r="BE34">
            <v>0</v>
          </cell>
          <cell r="BF34">
            <v>0</v>
          </cell>
          <cell r="BG34">
            <v>0</v>
          </cell>
          <cell r="BH34">
            <v>0</v>
          </cell>
          <cell r="BI34">
            <v>0</v>
          </cell>
          <cell r="BJ34">
            <v>0</v>
          </cell>
          <cell r="BK34">
            <v>0</v>
          </cell>
          <cell r="BL34">
            <v>0</v>
          </cell>
          <cell r="BM34">
            <v>0</v>
          </cell>
          <cell r="BN34">
            <v>0</v>
          </cell>
          <cell r="BO34">
            <v>0</v>
          </cell>
          <cell r="BP34">
            <v>0</v>
          </cell>
          <cell r="BQ34">
            <v>0</v>
          </cell>
          <cell r="BR34">
            <v>0</v>
          </cell>
          <cell r="BS34">
            <v>0</v>
          </cell>
          <cell r="BT34">
            <v>0</v>
          </cell>
          <cell r="BU34">
            <v>0</v>
          </cell>
          <cell r="BV34">
            <v>0</v>
          </cell>
          <cell r="BW34">
            <v>0</v>
          </cell>
          <cell r="BX34">
            <v>0</v>
          </cell>
          <cell r="BY34">
            <v>0</v>
          </cell>
          <cell r="BZ34">
            <v>0</v>
          </cell>
          <cell r="CA34">
            <v>0</v>
          </cell>
          <cell r="CB34">
            <v>0</v>
          </cell>
          <cell r="CC34">
            <v>0</v>
          </cell>
          <cell r="CD34">
            <v>0</v>
          </cell>
          <cell r="CE34">
            <v>0</v>
          </cell>
          <cell r="CF34">
            <v>0</v>
          </cell>
          <cell r="CG34">
            <v>0</v>
          </cell>
          <cell r="CH34">
            <v>0</v>
          </cell>
          <cell r="CI34">
            <v>0</v>
          </cell>
        </row>
        <row r="35">
          <cell r="G35">
            <v>0</v>
          </cell>
          <cell r="H35">
            <v>0</v>
          </cell>
          <cell r="I35">
            <v>0</v>
          </cell>
          <cell r="J35">
            <v>0</v>
          </cell>
          <cell r="K35">
            <v>0</v>
          </cell>
          <cell r="L35">
            <v>0</v>
          </cell>
          <cell r="M35">
            <v>0</v>
          </cell>
          <cell r="N35">
            <v>0</v>
          </cell>
          <cell r="O35">
            <v>0</v>
          </cell>
          <cell r="P35">
            <v>0</v>
          </cell>
          <cell r="Q35">
            <v>0</v>
          </cell>
          <cell r="R35">
            <v>0</v>
          </cell>
          <cell r="S35">
            <v>0</v>
          </cell>
          <cell r="T35">
            <v>0</v>
          </cell>
          <cell r="U35">
            <v>0</v>
          </cell>
          <cell r="V35">
            <v>0</v>
          </cell>
          <cell r="W35">
            <v>0</v>
          </cell>
          <cell r="X35">
            <v>0</v>
          </cell>
          <cell r="Y35">
            <v>0</v>
          </cell>
          <cell r="Z35">
            <v>0</v>
          </cell>
          <cell r="AA35">
            <v>0</v>
          </cell>
          <cell r="AB35">
            <v>0</v>
          </cell>
          <cell r="AC35">
            <v>0</v>
          </cell>
          <cell r="AD35">
            <v>0</v>
          </cell>
          <cell r="AE35">
            <v>0</v>
          </cell>
          <cell r="AF35">
            <v>0</v>
          </cell>
          <cell r="AG35">
            <v>0</v>
          </cell>
          <cell r="AH35">
            <v>0</v>
          </cell>
          <cell r="AI35">
            <v>0</v>
          </cell>
          <cell r="AJ35">
            <v>0</v>
          </cell>
          <cell r="AK35">
            <v>0</v>
          </cell>
          <cell r="AL35">
            <v>0</v>
          </cell>
          <cell r="AM35">
            <v>0</v>
          </cell>
          <cell r="AN35">
            <v>0</v>
          </cell>
          <cell r="AO35">
            <v>0</v>
          </cell>
          <cell r="AP35">
            <v>0</v>
          </cell>
          <cell r="AQ35">
            <v>0</v>
          </cell>
          <cell r="AR35">
            <v>0</v>
          </cell>
          <cell r="AS35">
            <v>0</v>
          </cell>
          <cell r="AT35">
            <v>0</v>
          </cell>
          <cell r="AU35">
            <v>0</v>
          </cell>
          <cell r="AV35">
            <v>0</v>
          </cell>
          <cell r="AW35">
            <v>0</v>
          </cell>
          <cell r="AX35">
            <v>0</v>
          </cell>
          <cell r="AY35">
            <v>0</v>
          </cell>
          <cell r="AZ35">
            <v>0</v>
          </cell>
          <cell r="BA35">
            <v>0</v>
          </cell>
          <cell r="BB35">
            <v>0</v>
          </cell>
          <cell r="BC35">
            <v>0</v>
          </cell>
          <cell r="BD35">
            <v>0</v>
          </cell>
          <cell r="BE35">
            <v>0</v>
          </cell>
          <cell r="BF35">
            <v>0</v>
          </cell>
          <cell r="BG35">
            <v>0</v>
          </cell>
          <cell r="BH35">
            <v>0</v>
          </cell>
          <cell r="BI35">
            <v>0</v>
          </cell>
          <cell r="BJ35">
            <v>0</v>
          </cell>
          <cell r="BK35">
            <v>0</v>
          </cell>
          <cell r="BL35">
            <v>0</v>
          </cell>
          <cell r="BM35">
            <v>0</v>
          </cell>
          <cell r="BN35">
            <v>0</v>
          </cell>
          <cell r="BO35">
            <v>0</v>
          </cell>
          <cell r="BP35">
            <v>0</v>
          </cell>
          <cell r="BQ35">
            <v>0</v>
          </cell>
          <cell r="BR35">
            <v>0</v>
          </cell>
          <cell r="BS35">
            <v>0</v>
          </cell>
          <cell r="BT35">
            <v>0</v>
          </cell>
          <cell r="BU35">
            <v>0</v>
          </cell>
          <cell r="BV35">
            <v>0</v>
          </cell>
          <cell r="BW35">
            <v>0</v>
          </cell>
          <cell r="BX35">
            <v>0</v>
          </cell>
          <cell r="BY35">
            <v>0</v>
          </cell>
          <cell r="BZ35">
            <v>0</v>
          </cell>
          <cell r="CA35">
            <v>0</v>
          </cell>
          <cell r="CB35">
            <v>0</v>
          </cell>
          <cell r="CC35">
            <v>0</v>
          </cell>
          <cell r="CD35">
            <v>0</v>
          </cell>
          <cell r="CE35">
            <v>0</v>
          </cell>
          <cell r="CF35">
            <v>0</v>
          </cell>
          <cell r="CG35">
            <v>0</v>
          </cell>
          <cell r="CH35">
            <v>0</v>
          </cell>
          <cell r="CI35">
            <v>0</v>
          </cell>
        </row>
        <row r="36">
          <cell r="G36">
            <v>0</v>
          </cell>
          <cell r="H36">
            <v>0</v>
          </cell>
          <cell r="I36">
            <v>0</v>
          </cell>
          <cell r="J36">
            <v>0</v>
          </cell>
          <cell r="K36">
            <v>0</v>
          </cell>
          <cell r="L36">
            <v>0</v>
          </cell>
          <cell r="M36">
            <v>0</v>
          </cell>
          <cell r="N36">
            <v>0</v>
          </cell>
          <cell r="O36">
            <v>0</v>
          </cell>
          <cell r="P36">
            <v>0</v>
          </cell>
          <cell r="Q36">
            <v>0</v>
          </cell>
          <cell r="R36">
            <v>0</v>
          </cell>
          <cell r="S36">
            <v>0</v>
          </cell>
          <cell r="T36">
            <v>0</v>
          </cell>
          <cell r="U36">
            <v>0</v>
          </cell>
          <cell r="V36">
            <v>0</v>
          </cell>
          <cell r="W36">
            <v>0</v>
          </cell>
          <cell r="X36">
            <v>0</v>
          </cell>
          <cell r="Y36">
            <v>0</v>
          </cell>
          <cell r="Z36">
            <v>0</v>
          </cell>
          <cell r="AA36">
            <v>0</v>
          </cell>
          <cell r="AB36">
            <v>0</v>
          </cell>
          <cell r="AC36">
            <v>0</v>
          </cell>
          <cell r="AD36">
            <v>0</v>
          </cell>
          <cell r="AE36">
            <v>0</v>
          </cell>
          <cell r="AF36">
            <v>0</v>
          </cell>
          <cell r="AG36">
            <v>0</v>
          </cell>
          <cell r="AH36">
            <v>0</v>
          </cell>
          <cell r="AI36">
            <v>0</v>
          </cell>
          <cell r="AJ36">
            <v>0</v>
          </cell>
          <cell r="AK36">
            <v>0</v>
          </cell>
          <cell r="AL36">
            <v>0</v>
          </cell>
          <cell r="AM36">
            <v>0</v>
          </cell>
          <cell r="AN36">
            <v>0</v>
          </cell>
          <cell r="AO36">
            <v>0</v>
          </cell>
          <cell r="AP36">
            <v>0</v>
          </cell>
          <cell r="AQ36">
            <v>0</v>
          </cell>
          <cell r="AR36">
            <v>0</v>
          </cell>
          <cell r="AS36">
            <v>0</v>
          </cell>
          <cell r="AT36">
            <v>0</v>
          </cell>
          <cell r="AU36">
            <v>0</v>
          </cell>
          <cell r="AV36">
            <v>0</v>
          </cell>
          <cell r="AW36">
            <v>0</v>
          </cell>
          <cell r="AX36">
            <v>0</v>
          </cell>
          <cell r="AY36">
            <v>0</v>
          </cell>
          <cell r="AZ36">
            <v>0</v>
          </cell>
          <cell r="BA36">
            <v>0</v>
          </cell>
          <cell r="BB36">
            <v>0</v>
          </cell>
          <cell r="BC36">
            <v>0</v>
          </cell>
          <cell r="BD36">
            <v>0</v>
          </cell>
          <cell r="BE36">
            <v>0</v>
          </cell>
          <cell r="BF36">
            <v>0</v>
          </cell>
          <cell r="BG36">
            <v>0</v>
          </cell>
          <cell r="BH36">
            <v>0</v>
          </cell>
          <cell r="BI36">
            <v>0</v>
          </cell>
          <cell r="BJ36">
            <v>0</v>
          </cell>
          <cell r="BK36">
            <v>0</v>
          </cell>
          <cell r="BL36">
            <v>0</v>
          </cell>
          <cell r="BM36">
            <v>0</v>
          </cell>
          <cell r="BN36">
            <v>0</v>
          </cell>
          <cell r="BO36">
            <v>0</v>
          </cell>
          <cell r="BP36">
            <v>0</v>
          </cell>
          <cell r="BQ36">
            <v>0</v>
          </cell>
          <cell r="BR36">
            <v>0</v>
          </cell>
          <cell r="BS36">
            <v>0</v>
          </cell>
          <cell r="BT36">
            <v>0</v>
          </cell>
          <cell r="BU36">
            <v>0</v>
          </cell>
          <cell r="BV36">
            <v>0</v>
          </cell>
          <cell r="BW36">
            <v>0</v>
          </cell>
          <cell r="BX36">
            <v>0</v>
          </cell>
          <cell r="BY36">
            <v>0</v>
          </cell>
          <cell r="BZ36">
            <v>0</v>
          </cell>
          <cell r="CA36">
            <v>0</v>
          </cell>
          <cell r="CB36">
            <v>0</v>
          </cell>
          <cell r="CC36">
            <v>0</v>
          </cell>
          <cell r="CD36">
            <v>0</v>
          </cell>
          <cell r="CE36">
            <v>0</v>
          </cell>
          <cell r="CF36">
            <v>0</v>
          </cell>
          <cell r="CG36">
            <v>0</v>
          </cell>
          <cell r="CH36">
            <v>0</v>
          </cell>
          <cell r="CI36">
            <v>0</v>
          </cell>
        </row>
        <row r="37">
          <cell r="G37">
            <v>0</v>
          </cell>
          <cell r="H37">
            <v>0</v>
          </cell>
          <cell r="I37">
            <v>0</v>
          </cell>
          <cell r="J37">
            <v>0</v>
          </cell>
          <cell r="K37">
            <v>0</v>
          </cell>
          <cell r="L37">
            <v>0</v>
          </cell>
          <cell r="M37">
            <v>0</v>
          </cell>
          <cell r="N37">
            <v>0</v>
          </cell>
          <cell r="O37">
            <v>0</v>
          </cell>
          <cell r="P37">
            <v>0</v>
          </cell>
          <cell r="Q37">
            <v>0</v>
          </cell>
          <cell r="R37">
            <v>0</v>
          </cell>
          <cell r="S37">
            <v>0</v>
          </cell>
          <cell r="T37">
            <v>0</v>
          </cell>
          <cell r="U37">
            <v>0</v>
          </cell>
          <cell r="V37">
            <v>0</v>
          </cell>
          <cell r="W37">
            <v>0</v>
          </cell>
          <cell r="X37">
            <v>0</v>
          </cell>
          <cell r="Y37">
            <v>0</v>
          </cell>
          <cell r="Z37">
            <v>0</v>
          </cell>
          <cell r="AA37">
            <v>0</v>
          </cell>
          <cell r="AB37">
            <v>0</v>
          </cell>
          <cell r="AC37">
            <v>0</v>
          </cell>
          <cell r="AD37">
            <v>0</v>
          </cell>
          <cell r="AE37">
            <v>0</v>
          </cell>
          <cell r="AF37">
            <v>0</v>
          </cell>
          <cell r="AG37">
            <v>0</v>
          </cell>
          <cell r="AH37">
            <v>0</v>
          </cell>
          <cell r="AI37">
            <v>0</v>
          </cell>
          <cell r="AJ37">
            <v>0</v>
          </cell>
          <cell r="AK37">
            <v>0</v>
          </cell>
          <cell r="AL37">
            <v>0</v>
          </cell>
          <cell r="AM37">
            <v>0</v>
          </cell>
          <cell r="AN37">
            <v>0</v>
          </cell>
          <cell r="AO37">
            <v>0</v>
          </cell>
          <cell r="AP37">
            <v>0</v>
          </cell>
          <cell r="AQ37">
            <v>0</v>
          </cell>
          <cell r="AR37">
            <v>0</v>
          </cell>
          <cell r="AS37">
            <v>0</v>
          </cell>
          <cell r="AT37">
            <v>0</v>
          </cell>
          <cell r="AU37">
            <v>0</v>
          </cell>
          <cell r="AV37">
            <v>0</v>
          </cell>
          <cell r="AW37">
            <v>0</v>
          </cell>
          <cell r="AX37">
            <v>0</v>
          </cell>
          <cell r="AY37">
            <v>0</v>
          </cell>
          <cell r="AZ37">
            <v>0</v>
          </cell>
          <cell r="BA37">
            <v>0</v>
          </cell>
          <cell r="BB37">
            <v>0</v>
          </cell>
          <cell r="BC37">
            <v>0</v>
          </cell>
          <cell r="BD37">
            <v>0</v>
          </cell>
          <cell r="BE37">
            <v>0</v>
          </cell>
          <cell r="BF37">
            <v>0</v>
          </cell>
          <cell r="BG37">
            <v>0</v>
          </cell>
          <cell r="BH37">
            <v>0</v>
          </cell>
          <cell r="BI37">
            <v>0</v>
          </cell>
          <cell r="BJ37">
            <v>0</v>
          </cell>
          <cell r="BK37">
            <v>0</v>
          </cell>
          <cell r="BL37">
            <v>0</v>
          </cell>
          <cell r="BM37">
            <v>0</v>
          </cell>
          <cell r="BN37">
            <v>0</v>
          </cell>
          <cell r="BO37">
            <v>0</v>
          </cell>
          <cell r="BP37">
            <v>0</v>
          </cell>
          <cell r="BQ37">
            <v>0</v>
          </cell>
          <cell r="BR37">
            <v>0</v>
          </cell>
          <cell r="BS37">
            <v>0</v>
          </cell>
          <cell r="BT37">
            <v>0</v>
          </cell>
          <cell r="BU37">
            <v>0</v>
          </cell>
          <cell r="BV37">
            <v>0</v>
          </cell>
          <cell r="BW37">
            <v>0</v>
          </cell>
          <cell r="BX37">
            <v>0</v>
          </cell>
          <cell r="BY37">
            <v>0</v>
          </cell>
          <cell r="BZ37">
            <v>0</v>
          </cell>
          <cell r="CA37">
            <v>0</v>
          </cell>
          <cell r="CB37">
            <v>0</v>
          </cell>
          <cell r="CC37">
            <v>0</v>
          </cell>
          <cell r="CD37">
            <v>0</v>
          </cell>
          <cell r="CE37">
            <v>0</v>
          </cell>
          <cell r="CF37">
            <v>0</v>
          </cell>
          <cell r="CG37">
            <v>0</v>
          </cell>
          <cell r="CH37">
            <v>0</v>
          </cell>
          <cell r="CI37">
            <v>0</v>
          </cell>
        </row>
        <row r="38">
          <cell r="G38">
            <v>0</v>
          </cell>
          <cell r="H38">
            <v>0</v>
          </cell>
          <cell r="I38">
            <v>0</v>
          </cell>
          <cell r="J38">
            <v>0</v>
          </cell>
          <cell r="K38">
            <v>0</v>
          </cell>
          <cell r="L38">
            <v>0</v>
          </cell>
          <cell r="M38">
            <v>0</v>
          </cell>
          <cell r="N38">
            <v>0</v>
          </cell>
          <cell r="O38">
            <v>0</v>
          </cell>
          <cell r="P38">
            <v>0</v>
          </cell>
          <cell r="Q38">
            <v>0</v>
          </cell>
          <cell r="R38">
            <v>0</v>
          </cell>
          <cell r="S38">
            <v>0</v>
          </cell>
          <cell r="T38">
            <v>0</v>
          </cell>
          <cell r="U38">
            <v>0</v>
          </cell>
          <cell r="V38">
            <v>0</v>
          </cell>
          <cell r="W38">
            <v>0</v>
          </cell>
          <cell r="X38">
            <v>0</v>
          </cell>
          <cell r="Y38">
            <v>0</v>
          </cell>
          <cell r="Z38">
            <v>0</v>
          </cell>
          <cell r="AA38">
            <v>0</v>
          </cell>
          <cell r="AB38">
            <v>0</v>
          </cell>
          <cell r="AC38">
            <v>0</v>
          </cell>
          <cell r="AD38">
            <v>0</v>
          </cell>
          <cell r="AE38">
            <v>0</v>
          </cell>
          <cell r="AF38">
            <v>0</v>
          </cell>
          <cell r="AG38">
            <v>0</v>
          </cell>
          <cell r="AH38">
            <v>0</v>
          </cell>
          <cell r="AI38">
            <v>0</v>
          </cell>
          <cell r="AJ38">
            <v>0</v>
          </cell>
          <cell r="AK38">
            <v>0</v>
          </cell>
          <cell r="AL38">
            <v>0</v>
          </cell>
          <cell r="AM38">
            <v>0</v>
          </cell>
          <cell r="AN38">
            <v>0</v>
          </cell>
          <cell r="AO38">
            <v>0</v>
          </cell>
          <cell r="AP38">
            <v>0</v>
          </cell>
          <cell r="AQ38">
            <v>0</v>
          </cell>
          <cell r="AR38">
            <v>0</v>
          </cell>
          <cell r="AS38">
            <v>0</v>
          </cell>
          <cell r="AT38">
            <v>0</v>
          </cell>
          <cell r="AU38">
            <v>0</v>
          </cell>
          <cell r="AV38">
            <v>0</v>
          </cell>
          <cell r="AW38">
            <v>0</v>
          </cell>
          <cell r="AX38">
            <v>0</v>
          </cell>
          <cell r="AY38">
            <v>0</v>
          </cell>
          <cell r="AZ38">
            <v>0</v>
          </cell>
          <cell r="BA38">
            <v>0</v>
          </cell>
          <cell r="BB38">
            <v>0</v>
          </cell>
          <cell r="BC38">
            <v>0</v>
          </cell>
          <cell r="BD38">
            <v>0</v>
          </cell>
          <cell r="BE38">
            <v>0</v>
          </cell>
          <cell r="BF38">
            <v>0</v>
          </cell>
          <cell r="BG38">
            <v>0</v>
          </cell>
          <cell r="BH38">
            <v>0</v>
          </cell>
          <cell r="BI38">
            <v>0</v>
          </cell>
          <cell r="BJ38">
            <v>0</v>
          </cell>
          <cell r="BK38">
            <v>0</v>
          </cell>
          <cell r="BL38">
            <v>0</v>
          </cell>
          <cell r="BM38">
            <v>0</v>
          </cell>
          <cell r="BN38">
            <v>0</v>
          </cell>
          <cell r="BO38">
            <v>0</v>
          </cell>
          <cell r="BP38">
            <v>0</v>
          </cell>
          <cell r="BQ38">
            <v>0</v>
          </cell>
          <cell r="BR38">
            <v>0</v>
          </cell>
          <cell r="BS38">
            <v>0</v>
          </cell>
          <cell r="BT38">
            <v>0</v>
          </cell>
          <cell r="BU38">
            <v>0</v>
          </cell>
          <cell r="BV38">
            <v>0</v>
          </cell>
          <cell r="BW38">
            <v>0</v>
          </cell>
          <cell r="BX38">
            <v>0</v>
          </cell>
          <cell r="BY38">
            <v>0</v>
          </cell>
          <cell r="BZ38">
            <v>0</v>
          </cell>
          <cell r="CA38">
            <v>0</v>
          </cell>
          <cell r="CB38">
            <v>0</v>
          </cell>
          <cell r="CC38">
            <v>0</v>
          </cell>
          <cell r="CD38">
            <v>0</v>
          </cell>
          <cell r="CE38">
            <v>0</v>
          </cell>
          <cell r="CF38">
            <v>0</v>
          </cell>
          <cell r="CG38">
            <v>0</v>
          </cell>
          <cell r="CH38">
            <v>0</v>
          </cell>
          <cell r="CI38">
            <v>0</v>
          </cell>
        </row>
        <row r="39">
          <cell r="G39">
            <v>0</v>
          </cell>
          <cell r="H39">
            <v>0</v>
          </cell>
          <cell r="I39">
            <v>0</v>
          </cell>
          <cell r="J39">
            <v>0</v>
          </cell>
          <cell r="K39">
            <v>0</v>
          </cell>
          <cell r="L39">
            <v>0</v>
          </cell>
          <cell r="M39">
            <v>0</v>
          </cell>
          <cell r="N39">
            <v>0</v>
          </cell>
          <cell r="O39">
            <v>0</v>
          </cell>
          <cell r="P39">
            <v>0</v>
          </cell>
          <cell r="Q39">
            <v>0</v>
          </cell>
          <cell r="R39">
            <v>0</v>
          </cell>
          <cell r="S39">
            <v>0</v>
          </cell>
          <cell r="T39">
            <v>0</v>
          </cell>
          <cell r="U39">
            <v>0</v>
          </cell>
          <cell r="V39">
            <v>0</v>
          </cell>
          <cell r="W39">
            <v>0</v>
          </cell>
          <cell r="X39">
            <v>0</v>
          </cell>
          <cell r="Y39">
            <v>0</v>
          </cell>
          <cell r="Z39">
            <v>0</v>
          </cell>
          <cell r="AA39">
            <v>0</v>
          </cell>
          <cell r="AB39">
            <v>0</v>
          </cell>
          <cell r="AC39">
            <v>0</v>
          </cell>
          <cell r="AD39">
            <v>0</v>
          </cell>
          <cell r="AE39">
            <v>0</v>
          </cell>
          <cell r="AF39">
            <v>0</v>
          </cell>
          <cell r="AG39">
            <v>0</v>
          </cell>
          <cell r="AH39">
            <v>0</v>
          </cell>
          <cell r="AI39">
            <v>0</v>
          </cell>
          <cell r="AJ39">
            <v>0</v>
          </cell>
          <cell r="AK39">
            <v>0</v>
          </cell>
          <cell r="AL39">
            <v>0</v>
          </cell>
          <cell r="AM39">
            <v>0</v>
          </cell>
          <cell r="AN39">
            <v>0</v>
          </cell>
          <cell r="AO39">
            <v>0</v>
          </cell>
          <cell r="AP39">
            <v>0</v>
          </cell>
          <cell r="AQ39">
            <v>0</v>
          </cell>
          <cell r="AR39">
            <v>0</v>
          </cell>
          <cell r="AS39">
            <v>0</v>
          </cell>
          <cell r="AT39">
            <v>0</v>
          </cell>
          <cell r="AU39">
            <v>0</v>
          </cell>
          <cell r="AV39">
            <v>0</v>
          </cell>
          <cell r="AW39">
            <v>0</v>
          </cell>
          <cell r="AX39">
            <v>0</v>
          </cell>
          <cell r="AY39">
            <v>0</v>
          </cell>
          <cell r="AZ39">
            <v>0</v>
          </cell>
          <cell r="BA39">
            <v>0</v>
          </cell>
          <cell r="BB39">
            <v>0</v>
          </cell>
          <cell r="BC39">
            <v>0</v>
          </cell>
          <cell r="BD39">
            <v>0</v>
          </cell>
          <cell r="BE39">
            <v>0</v>
          </cell>
          <cell r="BF39">
            <v>0</v>
          </cell>
          <cell r="BG39">
            <v>0</v>
          </cell>
          <cell r="BH39">
            <v>0</v>
          </cell>
          <cell r="BI39">
            <v>0</v>
          </cell>
          <cell r="BJ39">
            <v>0</v>
          </cell>
          <cell r="BK39">
            <v>0</v>
          </cell>
          <cell r="BL39">
            <v>0</v>
          </cell>
          <cell r="BM39">
            <v>0</v>
          </cell>
          <cell r="BN39">
            <v>0</v>
          </cell>
          <cell r="BO39">
            <v>0</v>
          </cell>
          <cell r="BP39">
            <v>0</v>
          </cell>
          <cell r="BQ39">
            <v>0</v>
          </cell>
          <cell r="BR39">
            <v>0</v>
          </cell>
          <cell r="BS39">
            <v>0</v>
          </cell>
          <cell r="BT39">
            <v>0</v>
          </cell>
          <cell r="BU39">
            <v>0</v>
          </cell>
          <cell r="BV39">
            <v>0</v>
          </cell>
          <cell r="BW39">
            <v>0</v>
          </cell>
          <cell r="BX39">
            <v>0</v>
          </cell>
          <cell r="BY39">
            <v>0</v>
          </cell>
          <cell r="BZ39">
            <v>0</v>
          </cell>
          <cell r="CA39">
            <v>0</v>
          </cell>
          <cell r="CB39">
            <v>0</v>
          </cell>
          <cell r="CC39">
            <v>0</v>
          </cell>
          <cell r="CD39">
            <v>0</v>
          </cell>
          <cell r="CE39">
            <v>0</v>
          </cell>
          <cell r="CF39">
            <v>0</v>
          </cell>
          <cell r="CG39">
            <v>0</v>
          </cell>
          <cell r="CH39">
            <v>0</v>
          </cell>
          <cell r="CI39">
            <v>0</v>
          </cell>
        </row>
        <row r="40">
          <cell r="G40">
            <v>0</v>
          </cell>
          <cell r="H40">
            <v>0</v>
          </cell>
          <cell r="I40">
            <v>0</v>
          </cell>
          <cell r="J40">
            <v>0</v>
          </cell>
          <cell r="K40">
            <v>0</v>
          </cell>
          <cell r="L40">
            <v>0</v>
          </cell>
          <cell r="M40">
            <v>0</v>
          </cell>
          <cell r="N40">
            <v>0</v>
          </cell>
          <cell r="O40">
            <v>0</v>
          </cell>
          <cell r="P40">
            <v>0</v>
          </cell>
          <cell r="Q40">
            <v>0</v>
          </cell>
          <cell r="R40">
            <v>0</v>
          </cell>
          <cell r="S40">
            <v>0</v>
          </cell>
          <cell r="T40">
            <v>0</v>
          </cell>
          <cell r="U40">
            <v>0</v>
          </cell>
          <cell r="V40">
            <v>0</v>
          </cell>
          <cell r="W40">
            <v>0</v>
          </cell>
          <cell r="X40">
            <v>0</v>
          </cell>
          <cell r="Y40">
            <v>0</v>
          </cell>
          <cell r="Z40">
            <v>0</v>
          </cell>
          <cell r="AA40">
            <v>0</v>
          </cell>
          <cell r="AB40">
            <v>0</v>
          </cell>
          <cell r="AC40">
            <v>0</v>
          </cell>
          <cell r="AD40">
            <v>0</v>
          </cell>
          <cell r="AE40">
            <v>0</v>
          </cell>
          <cell r="AF40">
            <v>0</v>
          </cell>
          <cell r="AG40">
            <v>0</v>
          </cell>
          <cell r="AH40">
            <v>0</v>
          </cell>
          <cell r="AI40">
            <v>0</v>
          </cell>
          <cell r="AJ40">
            <v>0</v>
          </cell>
          <cell r="AK40">
            <v>0</v>
          </cell>
          <cell r="AL40">
            <v>0</v>
          </cell>
          <cell r="AM40">
            <v>0</v>
          </cell>
          <cell r="AN40">
            <v>0</v>
          </cell>
          <cell r="AO40">
            <v>0</v>
          </cell>
          <cell r="AP40">
            <v>0</v>
          </cell>
          <cell r="AQ40">
            <v>0</v>
          </cell>
          <cell r="AR40">
            <v>0</v>
          </cell>
          <cell r="AS40">
            <v>0</v>
          </cell>
          <cell r="AT40">
            <v>0</v>
          </cell>
          <cell r="AU40">
            <v>0</v>
          </cell>
          <cell r="AV40">
            <v>0</v>
          </cell>
          <cell r="AW40">
            <v>0</v>
          </cell>
          <cell r="AX40">
            <v>0</v>
          </cell>
          <cell r="AY40">
            <v>0</v>
          </cell>
          <cell r="AZ40">
            <v>0</v>
          </cell>
          <cell r="BA40">
            <v>0</v>
          </cell>
          <cell r="BB40">
            <v>0</v>
          </cell>
          <cell r="BC40">
            <v>0</v>
          </cell>
          <cell r="BD40">
            <v>0</v>
          </cell>
          <cell r="BE40">
            <v>0</v>
          </cell>
          <cell r="BF40">
            <v>0</v>
          </cell>
          <cell r="BG40">
            <v>0</v>
          </cell>
          <cell r="BH40">
            <v>0</v>
          </cell>
          <cell r="BI40">
            <v>0</v>
          </cell>
          <cell r="BJ40">
            <v>0</v>
          </cell>
          <cell r="BK40">
            <v>0</v>
          </cell>
          <cell r="BL40">
            <v>0</v>
          </cell>
          <cell r="BM40">
            <v>0</v>
          </cell>
          <cell r="BN40">
            <v>0</v>
          </cell>
          <cell r="BO40">
            <v>0</v>
          </cell>
          <cell r="BP40">
            <v>0</v>
          </cell>
          <cell r="BQ40">
            <v>0</v>
          </cell>
          <cell r="BR40">
            <v>0</v>
          </cell>
          <cell r="BS40">
            <v>0</v>
          </cell>
          <cell r="BT40">
            <v>0</v>
          </cell>
          <cell r="BU40">
            <v>0</v>
          </cell>
          <cell r="BV40">
            <v>0</v>
          </cell>
          <cell r="BW40">
            <v>0</v>
          </cell>
          <cell r="BX40">
            <v>0</v>
          </cell>
          <cell r="BY40">
            <v>0</v>
          </cell>
          <cell r="BZ40">
            <v>0</v>
          </cell>
          <cell r="CA40">
            <v>0</v>
          </cell>
          <cell r="CB40">
            <v>0</v>
          </cell>
          <cell r="CC40">
            <v>0</v>
          </cell>
          <cell r="CD40">
            <v>0</v>
          </cell>
          <cell r="CE40">
            <v>0</v>
          </cell>
          <cell r="CF40">
            <v>0</v>
          </cell>
          <cell r="CG40">
            <v>0</v>
          </cell>
          <cell r="CH40">
            <v>0</v>
          </cell>
          <cell r="CI40">
            <v>0</v>
          </cell>
        </row>
        <row r="41">
          <cell r="G41">
            <v>0</v>
          </cell>
          <cell r="H41">
            <v>0</v>
          </cell>
          <cell r="I41">
            <v>0</v>
          </cell>
          <cell r="J41">
            <v>0</v>
          </cell>
          <cell r="K41">
            <v>0</v>
          </cell>
          <cell r="L41">
            <v>0</v>
          </cell>
          <cell r="M41">
            <v>0</v>
          </cell>
          <cell r="N41">
            <v>0</v>
          </cell>
          <cell r="O41">
            <v>0</v>
          </cell>
          <cell r="P41">
            <v>0</v>
          </cell>
          <cell r="Q41">
            <v>0</v>
          </cell>
          <cell r="R41">
            <v>0</v>
          </cell>
          <cell r="S41">
            <v>0</v>
          </cell>
          <cell r="T41">
            <v>0</v>
          </cell>
          <cell r="U41">
            <v>0</v>
          </cell>
          <cell r="V41">
            <v>0</v>
          </cell>
          <cell r="W41">
            <v>0</v>
          </cell>
          <cell r="X41">
            <v>0</v>
          </cell>
          <cell r="Y41">
            <v>0</v>
          </cell>
          <cell r="Z41">
            <v>0</v>
          </cell>
          <cell r="AA41">
            <v>0</v>
          </cell>
          <cell r="AB41">
            <v>0</v>
          </cell>
          <cell r="AC41">
            <v>0</v>
          </cell>
          <cell r="AD41">
            <v>0</v>
          </cell>
          <cell r="AE41">
            <v>0</v>
          </cell>
          <cell r="AF41">
            <v>0</v>
          </cell>
          <cell r="AG41">
            <v>0</v>
          </cell>
          <cell r="AH41">
            <v>0</v>
          </cell>
          <cell r="AI41">
            <v>0</v>
          </cell>
          <cell r="AJ41">
            <v>0</v>
          </cell>
          <cell r="AK41">
            <v>0</v>
          </cell>
          <cell r="AL41">
            <v>0</v>
          </cell>
          <cell r="AM41">
            <v>0</v>
          </cell>
          <cell r="AN41">
            <v>0</v>
          </cell>
          <cell r="AO41">
            <v>0</v>
          </cell>
          <cell r="AP41">
            <v>0</v>
          </cell>
          <cell r="AQ41">
            <v>0</v>
          </cell>
          <cell r="AR41">
            <v>0</v>
          </cell>
          <cell r="AS41">
            <v>0</v>
          </cell>
          <cell r="AT41">
            <v>0</v>
          </cell>
          <cell r="AU41">
            <v>0</v>
          </cell>
          <cell r="AV41">
            <v>0</v>
          </cell>
          <cell r="AW41">
            <v>0</v>
          </cell>
          <cell r="AX41">
            <v>0</v>
          </cell>
          <cell r="AY41">
            <v>0</v>
          </cell>
          <cell r="AZ41">
            <v>0</v>
          </cell>
          <cell r="BA41">
            <v>0</v>
          </cell>
          <cell r="BB41">
            <v>0</v>
          </cell>
          <cell r="BC41">
            <v>0</v>
          </cell>
          <cell r="BD41">
            <v>0</v>
          </cell>
          <cell r="BE41">
            <v>0</v>
          </cell>
          <cell r="BF41">
            <v>0</v>
          </cell>
          <cell r="BG41">
            <v>0</v>
          </cell>
          <cell r="BH41">
            <v>0</v>
          </cell>
          <cell r="BI41">
            <v>0</v>
          </cell>
          <cell r="BJ41">
            <v>0</v>
          </cell>
          <cell r="BK41">
            <v>0</v>
          </cell>
          <cell r="BL41">
            <v>0</v>
          </cell>
          <cell r="BM41">
            <v>0</v>
          </cell>
          <cell r="BN41">
            <v>0</v>
          </cell>
          <cell r="BO41">
            <v>0</v>
          </cell>
          <cell r="BP41">
            <v>0</v>
          </cell>
          <cell r="BQ41">
            <v>0</v>
          </cell>
          <cell r="BR41">
            <v>0</v>
          </cell>
          <cell r="BS41">
            <v>0</v>
          </cell>
          <cell r="BT41">
            <v>0</v>
          </cell>
          <cell r="BU41">
            <v>0</v>
          </cell>
          <cell r="BV41">
            <v>0</v>
          </cell>
          <cell r="BW41">
            <v>0</v>
          </cell>
          <cell r="BX41">
            <v>0</v>
          </cell>
          <cell r="BY41">
            <v>0</v>
          </cell>
          <cell r="BZ41">
            <v>0</v>
          </cell>
          <cell r="CA41">
            <v>0</v>
          </cell>
          <cell r="CB41">
            <v>0</v>
          </cell>
          <cell r="CC41">
            <v>0</v>
          </cell>
          <cell r="CD41">
            <v>0</v>
          </cell>
          <cell r="CE41">
            <v>0</v>
          </cell>
          <cell r="CF41">
            <v>0</v>
          </cell>
          <cell r="CG41">
            <v>0</v>
          </cell>
          <cell r="CH41">
            <v>0</v>
          </cell>
          <cell r="CI41">
            <v>0</v>
          </cell>
        </row>
        <row r="42">
          <cell r="G42">
            <v>0</v>
          </cell>
          <cell r="H42">
            <v>0</v>
          </cell>
          <cell r="I42">
            <v>0</v>
          </cell>
          <cell r="J42">
            <v>0</v>
          </cell>
          <cell r="K42">
            <v>0</v>
          </cell>
          <cell r="L42">
            <v>0</v>
          </cell>
          <cell r="M42">
            <v>0</v>
          </cell>
          <cell r="N42">
            <v>0</v>
          </cell>
          <cell r="O42">
            <v>0</v>
          </cell>
          <cell r="P42">
            <v>0</v>
          </cell>
          <cell r="Q42">
            <v>0</v>
          </cell>
          <cell r="R42">
            <v>0</v>
          </cell>
          <cell r="S42">
            <v>0</v>
          </cell>
          <cell r="T42">
            <v>0</v>
          </cell>
          <cell r="U42">
            <v>0</v>
          </cell>
          <cell r="V42">
            <v>0</v>
          </cell>
          <cell r="W42">
            <v>0</v>
          </cell>
          <cell r="X42">
            <v>0</v>
          </cell>
          <cell r="Y42">
            <v>0</v>
          </cell>
          <cell r="Z42">
            <v>0</v>
          </cell>
          <cell r="AA42">
            <v>0</v>
          </cell>
          <cell r="AB42">
            <v>0</v>
          </cell>
          <cell r="AC42">
            <v>0</v>
          </cell>
          <cell r="AD42">
            <v>0</v>
          </cell>
          <cell r="AE42">
            <v>0</v>
          </cell>
          <cell r="AF42">
            <v>0</v>
          </cell>
          <cell r="AG42">
            <v>0</v>
          </cell>
          <cell r="AH42">
            <v>0</v>
          </cell>
          <cell r="AI42">
            <v>0</v>
          </cell>
          <cell r="AJ42">
            <v>0</v>
          </cell>
          <cell r="AK42">
            <v>0</v>
          </cell>
          <cell r="AL42">
            <v>0</v>
          </cell>
          <cell r="AM42">
            <v>0</v>
          </cell>
          <cell r="AN42">
            <v>0</v>
          </cell>
          <cell r="AO42">
            <v>0</v>
          </cell>
          <cell r="AP42">
            <v>0</v>
          </cell>
          <cell r="AQ42">
            <v>0</v>
          </cell>
          <cell r="AR42">
            <v>0</v>
          </cell>
          <cell r="AS42">
            <v>0</v>
          </cell>
          <cell r="AT42">
            <v>0</v>
          </cell>
          <cell r="AU42">
            <v>0</v>
          </cell>
          <cell r="AV42">
            <v>0</v>
          </cell>
          <cell r="AW42">
            <v>0</v>
          </cell>
          <cell r="AX42">
            <v>0</v>
          </cell>
          <cell r="AY42">
            <v>0</v>
          </cell>
          <cell r="AZ42">
            <v>0</v>
          </cell>
          <cell r="BA42">
            <v>0</v>
          </cell>
          <cell r="BB42">
            <v>0</v>
          </cell>
          <cell r="BC42">
            <v>0</v>
          </cell>
          <cell r="BD42">
            <v>0</v>
          </cell>
          <cell r="BE42">
            <v>0</v>
          </cell>
          <cell r="BF42">
            <v>0</v>
          </cell>
          <cell r="BG42">
            <v>0</v>
          </cell>
          <cell r="BH42">
            <v>0</v>
          </cell>
          <cell r="BI42">
            <v>0</v>
          </cell>
          <cell r="BJ42">
            <v>0</v>
          </cell>
          <cell r="BK42">
            <v>0</v>
          </cell>
          <cell r="BL42">
            <v>0</v>
          </cell>
          <cell r="BM42">
            <v>0</v>
          </cell>
          <cell r="BN42">
            <v>0</v>
          </cell>
          <cell r="BO42">
            <v>0</v>
          </cell>
          <cell r="BP42">
            <v>0</v>
          </cell>
          <cell r="BQ42">
            <v>0</v>
          </cell>
          <cell r="BR42">
            <v>0</v>
          </cell>
          <cell r="BS42">
            <v>0</v>
          </cell>
          <cell r="BT42">
            <v>0</v>
          </cell>
          <cell r="BU42">
            <v>0</v>
          </cell>
          <cell r="BV42">
            <v>0</v>
          </cell>
          <cell r="BW42">
            <v>0</v>
          </cell>
          <cell r="BX42">
            <v>0</v>
          </cell>
          <cell r="BY42">
            <v>0</v>
          </cell>
          <cell r="BZ42">
            <v>0</v>
          </cell>
          <cell r="CA42">
            <v>0</v>
          </cell>
          <cell r="CB42">
            <v>0</v>
          </cell>
          <cell r="CC42">
            <v>0</v>
          </cell>
          <cell r="CD42">
            <v>0</v>
          </cell>
          <cell r="CE42">
            <v>0</v>
          </cell>
          <cell r="CF42">
            <v>0</v>
          </cell>
          <cell r="CG42">
            <v>0</v>
          </cell>
          <cell r="CH42">
            <v>0</v>
          </cell>
          <cell r="CI42">
            <v>0</v>
          </cell>
        </row>
        <row r="43">
          <cell r="G43">
            <v>0</v>
          </cell>
          <cell r="H43">
            <v>0</v>
          </cell>
          <cell r="I43">
            <v>0</v>
          </cell>
          <cell r="J43">
            <v>0</v>
          </cell>
          <cell r="K43">
            <v>0</v>
          </cell>
          <cell r="L43">
            <v>0</v>
          </cell>
          <cell r="M43">
            <v>0</v>
          </cell>
          <cell r="N43">
            <v>0</v>
          </cell>
          <cell r="O43">
            <v>0</v>
          </cell>
          <cell r="P43">
            <v>0</v>
          </cell>
          <cell r="Q43">
            <v>0</v>
          </cell>
          <cell r="R43">
            <v>0</v>
          </cell>
          <cell r="S43">
            <v>0</v>
          </cell>
          <cell r="T43">
            <v>0</v>
          </cell>
          <cell r="U43">
            <v>0</v>
          </cell>
          <cell r="V43">
            <v>0</v>
          </cell>
          <cell r="W43">
            <v>0</v>
          </cell>
          <cell r="X43">
            <v>0</v>
          </cell>
          <cell r="Y43">
            <v>0</v>
          </cell>
          <cell r="Z43">
            <v>0</v>
          </cell>
          <cell r="AA43">
            <v>0</v>
          </cell>
          <cell r="AB43">
            <v>0</v>
          </cell>
          <cell r="AC43">
            <v>0</v>
          </cell>
          <cell r="AD43">
            <v>0</v>
          </cell>
          <cell r="AE43">
            <v>0</v>
          </cell>
          <cell r="AF43">
            <v>0</v>
          </cell>
          <cell r="AG43">
            <v>0</v>
          </cell>
          <cell r="AH43">
            <v>0</v>
          </cell>
          <cell r="AI43">
            <v>0</v>
          </cell>
          <cell r="AJ43">
            <v>0</v>
          </cell>
          <cell r="AK43">
            <v>0</v>
          </cell>
          <cell r="AL43">
            <v>0</v>
          </cell>
          <cell r="AM43">
            <v>0</v>
          </cell>
          <cell r="AN43">
            <v>0</v>
          </cell>
          <cell r="AO43">
            <v>0</v>
          </cell>
          <cell r="AP43">
            <v>0</v>
          </cell>
          <cell r="AQ43">
            <v>0</v>
          </cell>
          <cell r="AR43">
            <v>0</v>
          </cell>
          <cell r="AS43">
            <v>0</v>
          </cell>
          <cell r="AT43">
            <v>0</v>
          </cell>
          <cell r="AU43">
            <v>0</v>
          </cell>
          <cell r="AV43">
            <v>0</v>
          </cell>
          <cell r="AW43">
            <v>0</v>
          </cell>
          <cell r="AX43">
            <v>0</v>
          </cell>
          <cell r="AY43">
            <v>0</v>
          </cell>
          <cell r="AZ43">
            <v>0</v>
          </cell>
          <cell r="BA43">
            <v>0</v>
          </cell>
          <cell r="BB43">
            <v>0</v>
          </cell>
          <cell r="BC43">
            <v>0</v>
          </cell>
          <cell r="BD43">
            <v>0</v>
          </cell>
          <cell r="BE43">
            <v>0</v>
          </cell>
          <cell r="BF43">
            <v>0</v>
          </cell>
          <cell r="BG43">
            <v>0</v>
          </cell>
          <cell r="BH43">
            <v>0</v>
          </cell>
          <cell r="BI43">
            <v>0</v>
          </cell>
          <cell r="BJ43">
            <v>0</v>
          </cell>
          <cell r="BK43">
            <v>0</v>
          </cell>
          <cell r="BL43">
            <v>0</v>
          </cell>
          <cell r="BM43">
            <v>0</v>
          </cell>
          <cell r="BN43">
            <v>0</v>
          </cell>
          <cell r="BO43">
            <v>0</v>
          </cell>
          <cell r="BP43">
            <v>0</v>
          </cell>
          <cell r="BQ43">
            <v>0</v>
          </cell>
          <cell r="BR43">
            <v>0</v>
          </cell>
          <cell r="BS43">
            <v>0</v>
          </cell>
          <cell r="BT43">
            <v>0</v>
          </cell>
          <cell r="BU43">
            <v>0</v>
          </cell>
          <cell r="BV43">
            <v>0</v>
          </cell>
          <cell r="BW43">
            <v>0</v>
          </cell>
          <cell r="BX43">
            <v>0</v>
          </cell>
          <cell r="BY43">
            <v>0</v>
          </cell>
          <cell r="BZ43">
            <v>0</v>
          </cell>
          <cell r="CA43">
            <v>0</v>
          </cell>
          <cell r="CB43">
            <v>0</v>
          </cell>
          <cell r="CC43">
            <v>0</v>
          </cell>
          <cell r="CD43">
            <v>0</v>
          </cell>
          <cell r="CE43">
            <v>0</v>
          </cell>
          <cell r="CF43">
            <v>0</v>
          </cell>
          <cell r="CG43">
            <v>0</v>
          </cell>
          <cell r="CH43">
            <v>0</v>
          </cell>
          <cell r="CI43">
            <v>0</v>
          </cell>
        </row>
        <row r="44">
          <cell r="G44">
            <v>0</v>
          </cell>
          <cell r="H44">
            <v>0</v>
          </cell>
          <cell r="I44">
            <v>0</v>
          </cell>
          <cell r="J44">
            <v>0</v>
          </cell>
          <cell r="K44">
            <v>0</v>
          </cell>
          <cell r="L44">
            <v>0</v>
          </cell>
          <cell r="M44">
            <v>0</v>
          </cell>
          <cell r="N44">
            <v>0</v>
          </cell>
          <cell r="O44">
            <v>0</v>
          </cell>
          <cell r="P44">
            <v>0</v>
          </cell>
          <cell r="Q44">
            <v>0</v>
          </cell>
          <cell r="R44">
            <v>0</v>
          </cell>
          <cell r="S44">
            <v>0</v>
          </cell>
          <cell r="T44">
            <v>0</v>
          </cell>
          <cell r="U44">
            <v>0</v>
          </cell>
          <cell r="V44">
            <v>0</v>
          </cell>
          <cell r="W44">
            <v>0</v>
          </cell>
          <cell r="X44">
            <v>0</v>
          </cell>
          <cell r="Y44">
            <v>0</v>
          </cell>
          <cell r="Z44">
            <v>0</v>
          </cell>
          <cell r="AA44">
            <v>0</v>
          </cell>
          <cell r="AB44">
            <v>0</v>
          </cell>
          <cell r="AC44">
            <v>0</v>
          </cell>
          <cell r="AD44">
            <v>0</v>
          </cell>
          <cell r="AE44">
            <v>0</v>
          </cell>
          <cell r="AF44">
            <v>0</v>
          </cell>
          <cell r="AG44">
            <v>0</v>
          </cell>
          <cell r="AH44">
            <v>0</v>
          </cell>
          <cell r="AI44">
            <v>0</v>
          </cell>
          <cell r="AJ44">
            <v>0</v>
          </cell>
          <cell r="AK44">
            <v>0</v>
          </cell>
          <cell r="AL44">
            <v>0</v>
          </cell>
          <cell r="AM44">
            <v>0</v>
          </cell>
          <cell r="AN44">
            <v>0</v>
          </cell>
          <cell r="AO44">
            <v>0</v>
          </cell>
          <cell r="AP44">
            <v>0</v>
          </cell>
          <cell r="AQ44">
            <v>0</v>
          </cell>
          <cell r="AR44">
            <v>0</v>
          </cell>
          <cell r="AS44">
            <v>0</v>
          </cell>
          <cell r="AT44">
            <v>0</v>
          </cell>
          <cell r="AU44">
            <v>0</v>
          </cell>
          <cell r="AV44">
            <v>0</v>
          </cell>
          <cell r="AW44">
            <v>0</v>
          </cell>
          <cell r="AX44">
            <v>0</v>
          </cell>
          <cell r="AY44">
            <v>0</v>
          </cell>
          <cell r="AZ44">
            <v>0</v>
          </cell>
          <cell r="BA44">
            <v>0</v>
          </cell>
          <cell r="BB44">
            <v>0</v>
          </cell>
          <cell r="BC44">
            <v>0</v>
          </cell>
          <cell r="BD44">
            <v>0</v>
          </cell>
          <cell r="BE44">
            <v>0</v>
          </cell>
          <cell r="BF44">
            <v>0</v>
          </cell>
          <cell r="BG44">
            <v>0</v>
          </cell>
          <cell r="BH44">
            <v>0</v>
          </cell>
          <cell r="BI44">
            <v>0</v>
          </cell>
          <cell r="BJ44">
            <v>0</v>
          </cell>
          <cell r="BK44">
            <v>0</v>
          </cell>
          <cell r="BL44">
            <v>0</v>
          </cell>
          <cell r="BM44">
            <v>0</v>
          </cell>
          <cell r="BN44">
            <v>0</v>
          </cell>
          <cell r="BO44">
            <v>0</v>
          </cell>
          <cell r="BP44">
            <v>0</v>
          </cell>
          <cell r="BQ44">
            <v>0</v>
          </cell>
          <cell r="BR44">
            <v>0</v>
          </cell>
          <cell r="BS44">
            <v>0</v>
          </cell>
          <cell r="BT44">
            <v>0</v>
          </cell>
          <cell r="BU44">
            <v>0</v>
          </cell>
          <cell r="BV44">
            <v>0</v>
          </cell>
          <cell r="BW44">
            <v>0</v>
          </cell>
          <cell r="BX44">
            <v>0</v>
          </cell>
          <cell r="BY44">
            <v>0</v>
          </cell>
          <cell r="BZ44">
            <v>0</v>
          </cell>
          <cell r="CA44">
            <v>0</v>
          </cell>
          <cell r="CB44">
            <v>0</v>
          </cell>
          <cell r="CC44">
            <v>0</v>
          </cell>
          <cell r="CD44">
            <v>0</v>
          </cell>
          <cell r="CE44">
            <v>0</v>
          </cell>
          <cell r="CF44">
            <v>0</v>
          </cell>
          <cell r="CG44">
            <v>0</v>
          </cell>
          <cell r="CH44">
            <v>0</v>
          </cell>
          <cell r="CI44">
            <v>0</v>
          </cell>
        </row>
        <row r="48">
          <cell r="I48">
            <v>0</v>
          </cell>
          <cell r="R48">
            <v>0</v>
          </cell>
          <cell r="AA48">
            <v>0</v>
          </cell>
          <cell r="AJ48">
            <v>0</v>
          </cell>
          <cell r="AS48">
            <v>0</v>
          </cell>
          <cell r="BB48">
            <v>0</v>
          </cell>
          <cell r="BK48">
            <v>0</v>
          </cell>
          <cell r="BT48">
            <v>0</v>
          </cell>
          <cell r="CC48">
            <v>0</v>
          </cell>
        </row>
      </sheetData>
      <sheetData sheetId="4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Кабель"/>
      <sheetName val="Отв. лица"/>
      <sheetName val="Черный ПВС"/>
      <sheetName val="Приход"/>
      <sheetName val="Арматура для СИП"/>
      <sheetName val="Кабель вне сверки"/>
      <sheetName val="Архив"/>
      <sheetName val="Полиэтилен"/>
      <sheetName val="Суперпредложение"/>
      <sheetName val="Супер"/>
      <sheetName val="Спецпредложение ПУГНП"/>
      <sheetName val="ПУГНП"/>
      <sheetName val="Спецпредложение Броня"/>
      <sheetName val="Броня"/>
      <sheetName val="Спец. Рапира"/>
      <sheetName val="Рапира"/>
      <sheetName val="Спец. ЗВИ"/>
      <sheetName val="ЗВИ"/>
      <sheetName val="СИП"/>
      <sheetName val="Спецпредложение СИП"/>
      <sheetName val="Тула-NEW"/>
      <sheetName val="КГ-ХЛ"/>
      <sheetName val="Спецпредложение КГ-ХЛ"/>
      <sheetName val="КГ"/>
      <sheetName val="Спецпредложение КГ"/>
      <sheetName val="Титул"/>
      <sheetName val="Титул (2)"/>
      <sheetName val="Содержание"/>
      <sheetName val="Пр1"/>
      <sheetName val="Пр2"/>
      <sheetName val="Пр3"/>
      <sheetName val="Пр4"/>
      <sheetName val="Пр5"/>
      <sheetName val="Пр6"/>
      <sheetName val="Пр7"/>
      <sheetName val="Пр8"/>
      <sheetName val="Пр9"/>
      <sheetName val="Пр11"/>
      <sheetName val="Пр10"/>
      <sheetName val="Пр20"/>
      <sheetName val="Кабель, провод"/>
      <sheetName val="Техэлектро"/>
      <sheetName val="СпецТехэлектро"/>
      <sheetName val="Закачка Техэлектро"/>
      <sheetName val="Спец. NYM выставка"/>
      <sheetName val="NYM-vyst"/>
      <sheetName val="Сравнение КГ"/>
      <sheetName val="АСМ и РЭК"/>
      <sheetName val="АСМ и Смоленск"/>
    </sheetNames>
    <sheetDataSet>
      <sheetData sheetId="0">
        <row r="1">
          <cell r="A1" t="str">
            <v>Наименование</v>
          </cell>
          <cell r="FQ1" t="str">
            <v>Опт.</v>
          </cell>
        </row>
        <row r="2">
          <cell r="A2" t="str">
            <v>@</v>
          </cell>
          <cell r="FQ2" t="str">
            <v>@</v>
          </cell>
        </row>
        <row r="3">
          <cell r="A3" t="str">
            <v>.</v>
          </cell>
        </row>
        <row r="4">
          <cell r="A4" t="str">
            <v>.</v>
          </cell>
          <cell r="FQ4">
            <v>38889.404290856481</v>
          </cell>
        </row>
        <row r="5">
          <cell r="A5" t="str">
            <v>.</v>
          </cell>
        </row>
        <row r="6">
          <cell r="A6" t="str">
            <v>.</v>
          </cell>
        </row>
        <row r="7">
          <cell r="A7" t="str">
            <v>.</v>
          </cell>
        </row>
        <row r="8">
          <cell r="A8" t="str">
            <v>.</v>
          </cell>
        </row>
        <row r="9">
          <cell r="A9" t="str">
            <v>.</v>
          </cell>
          <cell r="BR9">
            <v>0.01</v>
          </cell>
        </row>
        <row r="10">
          <cell r="A10" t="str">
            <v xml:space="preserve"> Провод медный</v>
          </cell>
        </row>
        <row r="11">
          <cell r="A11" t="str">
            <v>ПУНП 2х1,5</v>
          </cell>
          <cell r="FQ11">
            <v>4.46</v>
          </cell>
        </row>
        <row r="12">
          <cell r="A12" t="str">
            <v>ПУНП 2х2,5</v>
          </cell>
          <cell r="FQ12">
            <v>7.19</v>
          </cell>
        </row>
        <row r="13">
          <cell r="A13" t="str">
            <v>ПУНП 2х4</v>
          </cell>
          <cell r="FQ13">
            <v>11.25</v>
          </cell>
        </row>
        <row r="14">
          <cell r="A14" t="str">
            <v>ПУНП 3х1,5</v>
          </cell>
          <cell r="FQ14">
            <v>6.58</v>
          </cell>
        </row>
        <row r="15">
          <cell r="A15" t="str">
            <v>ПУНП 3х2,5</v>
          </cell>
          <cell r="FQ15">
            <v>10.73</v>
          </cell>
        </row>
        <row r="16">
          <cell r="A16" t="str">
            <v>ПУНП 3х4</v>
          </cell>
          <cell r="FQ16">
            <v>16.579999999999998</v>
          </cell>
        </row>
        <row r="17">
          <cell r="A17" t="str">
            <v>ПУНП 2х1,5+1х1</v>
          </cell>
          <cell r="FQ17">
            <v>6.08</v>
          </cell>
        </row>
        <row r="18">
          <cell r="A18" t="str">
            <v>ПУНП 2х2,5+1х1,5</v>
          </cell>
          <cell r="FQ18">
            <v>8</v>
          </cell>
        </row>
        <row r="19">
          <cell r="A19" t="str">
            <v>ПУНП 2х4+1х2,5</v>
          </cell>
          <cell r="FQ19">
            <v>15.74</v>
          </cell>
        </row>
        <row r="20">
          <cell r="A20" t="str">
            <v>ПУНП (про-во РЭК)</v>
          </cell>
          <cell r="FQ20">
            <v>0</v>
          </cell>
        </row>
        <row r="21">
          <cell r="A21" t="str">
            <v>ПУНП 2х1,5 (пр-во РЭК)</v>
          </cell>
          <cell r="FQ21">
            <v>4.63</v>
          </cell>
        </row>
        <row r="22">
          <cell r="A22" t="str">
            <v>ПУНП 2х2,5 (пр-во РЭК)</v>
          </cell>
          <cell r="FQ22">
            <v>7.35</v>
          </cell>
        </row>
        <row r="23">
          <cell r="A23" t="str">
            <v>ПУНП 2х4 (пр-во РЭК)</v>
          </cell>
          <cell r="FQ23">
            <v>11.25</v>
          </cell>
        </row>
        <row r="24">
          <cell r="A24" t="str">
            <v>ПУНП 3х1,5 (пр-во РЭК)</v>
          </cell>
          <cell r="FQ24">
            <v>6.77</v>
          </cell>
        </row>
        <row r="25">
          <cell r="A25" t="str">
            <v>ПУНП 3х2,5 (пр-во РЭК)</v>
          </cell>
          <cell r="FQ25">
            <v>10.81</v>
          </cell>
        </row>
        <row r="26">
          <cell r="A26" t="str">
            <v>ПУНП 3х4 (пр-во РЭК)</v>
          </cell>
          <cell r="FQ26">
            <v>16.850000000000001</v>
          </cell>
        </row>
        <row r="27">
          <cell r="A27" t="str">
            <v>ПВ-1  0,5</v>
          </cell>
          <cell r="FQ27">
            <v>0.91</v>
          </cell>
        </row>
        <row r="28">
          <cell r="A28" t="str">
            <v>ПВ-1  0,75</v>
          </cell>
          <cell r="FQ28">
            <v>1.31</v>
          </cell>
        </row>
        <row r="29">
          <cell r="A29" t="str">
            <v>ПВ-1  1</v>
          </cell>
          <cell r="FQ29">
            <v>1.66</v>
          </cell>
        </row>
        <row r="30">
          <cell r="A30" t="str">
            <v>ПВ-1  1,5</v>
          </cell>
          <cell r="FQ30">
            <v>2.33</v>
          </cell>
        </row>
        <row r="31">
          <cell r="A31" t="str">
            <v>ПВ-1  2,5</v>
          </cell>
          <cell r="FQ31">
            <v>3.7</v>
          </cell>
        </row>
        <row r="32">
          <cell r="A32" t="str">
            <v>ПВ-1  4</v>
          </cell>
          <cell r="FQ32">
            <v>5.9</v>
          </cell>
        </row>
        <row r="33">
          <cell r="A33" t="str">
            <v>ПВ-1  6</v>
          </cell>
          <cell r="FQ33">
            <v>8.7799999999999994</v>
          </cell>
        </row>
        <row r="34">
          <cell r="A34" t="str">
            <v>ПВ-1 10</v>
          </cell>
          <cell r="FQ34">
            <v>13.98</v>
          </cell>
        </row>
        <row r="35">
          <cell r="A35" t="str">
            <v>ПВ-1 16</v>
          </cell>
          <cell r="FQ35">
            <v>22.19</v>
          </cell>
        </row>
        <row r="36">
          <cell r="A36" t="str">
            <v>ПВ-1 25</v>
          </cell>
          <cell r="FQ36">
            <v>36.5</v>
          </cell>
        </row>
        <row r="37">
          <cell r="A37" t="str">
            <v>ПВ-1 35</v>
          </cell>
          <cell r="FQ37">
            <v>50.55</v>
          </cell>
        </row>
        <row r="38">
          <cell r="A38" t="str">
            <v>ПВ-1 50</v>
          </cell>
          <cell r="FQ38">
            <v>72.599999999999994</v>
          </cell>
        </row>
        <row r="39">
          <cell r="A39" t="str">
            <v>ПВ-1 70</v>
          </cell>
          <cell r="FQ39">
            <v>103.81</v>
          </cell>
        </row>
        <row r="40">
          <cell r="A40" t="str">
            <v>ПВ-1 95</v>
          </cell>
          <cell r="FQ40">
            <v>141</v>
          </cell>
        </row>
        <row r="41">
          <cell r="A41" t="str">
            <v>ПВ-1 120</v>
          </cell>
          <cell r="FQ41">
            <v>171.02</v>
          </cell>
        </row>
        <row r="42">
          <cell r="A42" t="str">
            <v>ППВ 2х1,5</v>
          </cell>
          <cell r="FQ42">
            <v>4.4400000000000004</v>
          </cell>
        </row>
        <row r="43">
          <cell r="A43" t="str">
            <v>ППВ 2х2,5</v>
          </cell>
          <cell r="FQ43">
            <v>7.41</v>
          </cell>
        </row>
        <row r="44">
          <cell r="A44" t="str">
            <v>ППВ 2х4</v>
          </cell>
          <cell r="FQ44">
            <v>11.84</v>
          </cell>
        </row>
        <row r="45">
          <cell r="A45" t="str">
            <v>ППВ 3х1,5</v>
          </cell>
          <cell r="FQ45">
            <v>6.64</v>
          </cell>
        </row>
        <row r="46">
          <cell r="A46" t="str">
            <v>ППВ 3х2,5</v>
          </cell>
          <cell r="FQ46">
            <v>11.09</v>
          </cell>
        </row>
        <row r="47">
          <cell r="A47" t="str">
            <v>ППВ 3х4</v>
          </cell>
          <cell r="FQ47">
            <v>17.760000000000002</v>
          </cell>
        </row>
        <row r="48">
          <cell r="A48" t="str">
            <v xml:space="preserve"> Провод медный гибкий</v>
          </cell>
        </row>
        <row r="49">
          <cell r="A49" t="str">
            <v>ШВП-2 2х0,2</v>
          </cell>
          <cell r="FQ49">
            <v>1.32</v>
          </cell>
        </row>
        <row r="50">
          <cell r="A50" t="str">
            <v>ШВП-2 2х0,35</v>
          </cell>
          <cell r="FQ50">
            <v>1.93</v>
          </cell>
        </row>
        <row r="51">
          <cell r="A51" t="str">
            <v>ШВП-2 2х0,5</v>
          </cell>
          <cell r="FQ51">
            <v>2.35</v>
          </cell>
        </row>
        <row r="52">
          <cell r="A52" t="str">
            <v>ШВП-2 2х0,75</v>
          </cell>
          <cell r="FQ52">
            <v>3.09</v>
          </cell>
        </row>
        <row r="53">
          <cell r="A53" t="str">
            <v>ШВВП 2х0,35</v>
          </cell>
          <cell r="FQ53">
            <v>2.1</v>
          </cell>
        </row>
        <row r="54">
          <cell r="A54" t="str">
            <v>ШВВП 2х0,5</v>
          </cell>
          <cell r="FQ54">
            <v>2.46</v>
          </cell>
        </row>
        <row r="55">
          <cell r="A55" t="str">
            <v>ШВВП 2х0,75</v>
          </cell>
          <cell r="FQ55">
            <v>3.26</v>
          </cell>
        </row>
        <row r="56">
          <cell r="A56" t="str">
            <v>ШВВП 3х0,5</v>
          </cell>
          <cell r="FQ56">
            <v>3.98</v>
          </cell>
        </row>
        <row r="57">
          <cell r="A57" t="str">
            <v>ШВВП 3х0,75</v>
          </cell>
          <cell r="FQ57">
            <v>5.09</v>
          </cell>
        </row>
        <row r="58">
          <cell r="A58" t="str">
            <v>ПУГНП 2х1,5</v>
          </cell>
          <cell r="FQ58">
            <v>5.0599999999999996</v>
          </cell>
        </row>
        <row r="59">
          <cell r="A59" t="str">
            <v>ПУГНП 2х2,5</v>
          </cell>
          <cell r="FQ59">
            <v>8.07</v>
          </cell>
        </row>
        <row r="60">
          <cell r="A60" t="str">
            <v>ПУГНП 2х4</v>
          </cell>
          <cell r="FQ60">
            <v>11.9</v>
          </cell>
        </row>
        <row r="61">
          <cell r="A61" t="str">
            <v>ПУГНП 3х1,5</v>
          </cell>
          <cell r="FQ61">
            <v>7.37</v>
          </cell>
        </row>
        <row r="62">
          <cell r="A62" t="str">
            <v>ПУГНП 3х2,5</v>
          </cell>
          <cell r="FQ62">
            <v>11.79</v>
          </cell>
        </row>
        <row r="63">
          <cell r="A63" t="str">
            <v>ПУГНП 3х4</v>
          </cell>
          <cell r="FQ63">
            <v>18.13</v>
          </cell>
        </row>
        <row r="64">
          <cell r="A64" t="str">
            <v>ПУГНП 2х1,5+1х1</v>
          </cell>
          <cell r="FQ64">
            <v>6.82</v>
          </cell>
        </row>
        <row r="65">
          <cell r="A65" t="str">
            <v>ПУГНП 2х2,5+1х1,5</v>
          </cell>
          <cell r="FQ65">
            <v>10.36</v>
          </cell>
        </row>
        <row r="66">
          <cell r="A66" t="str">
            <v>ПУГНП 2х4+1х2,5</v>
          </cell>
          <cell r="FQ66">
            <v>16.149999999999999</v>
          </cell>
        </row>
        <row r="67">
          <cell r="A67" t="str">
            <v>ПВС 2х0,75</v>
          </cell>
          <cell r="FQ67">
            <v>4.0999999999999996</v>
          </cell>
        </row>
        <row r="68">
          <cell r="A68" t="str">
            <v>ПВС 2х1</v>
          </cell>
          <cell r="FQ68">
            <v>5.28</v>
          </cell>
        </row>
        <row r="69">
          <cell r="A69" t="str">
            <v>ПВС 2х1,5</v>
          </cell>
          <cell r="FQ69">
            <v>7.02</v>
          </cell>
        </row>
        <row r="70">
          <cell r="A70" t="str">
            <v>ПВС 2х2,5</v>
          </cell>
          <cell r="FQ70">
            <v>10.92</v>
          </cell>
        </row>
        <row r="71">
          <cell r="A71" t="str">
            <v>ПВС 2х4</v>
          </cell>
          <cell r="FQ71">
            <v>16.989999999999998</v>
          </cell>
        </row>
        <row r="72">
          <cell r="A72" t="str">
            <v>ПВС 2х6</v>
          </cell>
          <cell r="FQ72">
            <v>23.6</v>
          </cell>
        </row>
        <row r="73">
          <cell r="A73" t="str">
            <v>ПВС 2х10</v>
          </cell>
          <cell r="FQ73">
            <v>37.520000000000003</v>
          </cell>
        </row>
        <row r="74">
          <cell r="A74" t="str">
            <v>ПВС 2х16</v>
          </cell>
          <cell r="FQ74">
            <v>63.11</v>
          </cell>
        </row>
        <row r="75">
          <cell r="A75" t="str">
            <v>ПВС 3х0,75</v>
          </cell>
          <cell r="FQ75">
            <v>5.49</v>
          </cell>
        </row>
        <row r="76">
          <cell r="A76" t="str">
            <v>ПВС 3х1</v>
          </cell>
          <cell r="FQ76">
            <v>7.21</v>
          </cell>
        </row>
        <row r="77">
          <cell r="A77" t="str">
            <v>ПВС 3х1,5</v>
          </cell>
          <cell r="FQ77">
            <v>9.5</v>
          </cell>
        </row>
        <row r="78">
          <cell r="A78" t="str">
            <v>ПВС 3х2,5</v>
          </cell>
          <cell r="FQ78">
            <v>14.95</v>
          </cell>
        </row>
        <row r="79">
          <cell r="A79" t="str">
            <v>ПВС 3х4</v>
          </cell>
          <cell r="FQ79">
            <v>23.45</v>
          </cell>
        </row>
        <row r="80">
          <cell r="A80" t="str">
            <v>ПВС 3х6</v>
          </cell>
          <cell r="FQ80">
            <v>32.92</v>
          </cell>
        </row>
        <row r="81">
          <cell r="A81" t="str">
            <v>ПВС 3х10</v>
          </cell>
          <cell r="FQ81">
            <v>54.3</v>
          </cell>
        </row>
        <row r="82">
          <cell r="A82" t="str">
            <v>ПВС 3х16</v>
          </cell>
          <cell r="FQ82">
            <v>92.68</v>
          </cell>
        </row>
        <row r="83">
          <cell r="A83" t="str">
            <v>ПВС 4х0,75</v>
          </cell>
          <cell r="FQ83">
            <v>6.98</v>
          </cell>
        </row>
        <row r="84">
          <cell r="A84" t="str">
            <v>ПВС 4х1</v>
          </cell>
          <cell r="FQ84">
            <v>9.5299999999999994</v>
          </cell>
        </row>
        <row r="85">
          <cell r="A85" t="str">
            <v>ПВС 4х1,5</v>
          </cell>
          <cell r="FQ85">
            <v>12.75</v>
          </cell>
        </row>
        <row r="86">
          <cell r="A86" t="str">
            <v>ПВС 4х2,5</v>
          </cell>
          <cell r="FQ86">
            <v>19.78</v>
          </cell>
        </row>
        <row r="87">
          <cell r="A87" t="str">
            <v>ПВС 4х4</v>
          </cell>
          <cell r="FQ87">
            <v>30.77</v>
          </cell>
        </row>
        <row r="88">
          <cell r="A88" t="str">
            <v>ПВС 4х6</v>
          </cell>
          <cell r="FQ88">
            <v>43.11</v>
          </cell>
        </row>
        <row r="89">
          <cell r="A89" t="str">
            <v>ПВС 4х10</v>
          </cell>
          <cell r="FQ89">
            <v>69.760000000000005</v>
          </cell>
        </row>
        <row r="90">
          <cell r="A90" t="str">
            <v>ПВС 4х16</v>
          </cell>
          <cell r="FQ90">
            <v>119.98</v>
          </cell>
        </row>
        <row r="91">
          <cell r="A91" t="str">
            <v>ПВС 5х0,75</v>
          </cell>
          <cell r="FQ91">
            <v>8.9</v>
          </cell>
        </row>
        <row r="92">
          <cell r="A92" t="str">
            <v>ПВС 5х1</v>
          </cell>
          <cell r="FQ92">
            <v>11.91</v>
          </cell>
        </row>
        <row r="93">
          <cell r="A93" t="str">
            <v>ПВС 5х1,5</v>
          </cell>
          <cell r="FQ93">
            <v>16.170000000000002</v>
          </cell>
        </row>
        <row r="94">
          <cell r="A94" t="str">
            <v>ПВС 5х2,5</v>
          </cell>
          <cell r="FQ94">
            <v>25.04</v>
          </cell>
        </row>
        <row r="95">
          <cell r="A95" t="str">
            <v>ПВС 5х4</v>
          </cell>
          <cell r="FQ95">
            <v>38.61</v>
          </cell>
        </row>
        <row r="96">
          <cell r="A96" t="str">
            <v>ПВС 5х6</v>
          </cell>
          <cell r="FQ96">
            <v>54.07</v>
          </cell>
        </row>
        <row r="97">
          <cell r="A97" t="str">
            <v>ПВС 5х10</v>
          </cell>
          <cell r="FQ97">
            <v>86.02</v>
          </cell>
        </row>
        <row r="98">
          <cell r="A98" t="str">
            <v>ПВС 5х16</v>
          </cell>
          <cell r="FQ98">
            <v>150.56</v>
          </cell>
        </row>
        <row r="99">
          <cell r="A99" t="str">
            <v>ПВ-3  0,5</v>
          </cell>
          <cell r="FQ99">
            <v>0.98</v>
          </cell>
        </row>
        <row r="100">
          <cell r="A100" t="str">
            <v>ПВ-3  0,75</v>
          </cell>
          <cell r="FQ100">
            <v>1.36</v>
          </cell>
        </row>
        <row r="101">
          <cell r="A101" t="str">
            <v>ПВ-3  1</v>
          </cell>
          <cell r="FQ101">
            <v>1.69</v>
          </cell>
        </row>
        <row r="102">
          <cell r="A102" t="str">
            <v>ПВ-3  1,5</v>
          </cell>
          <cell r="FQ102">
            <v>2.4300000000000002</v>
          </cell>
        </row>
        <row r="103">
          <cell r="A103" t="str">
            <v>ПВ-3  2,5</v>
          </cell>
          <cell r="FQ103">
            <v>4.07</v>
          </cell>
        </row>
        <row r="104">
          <cell r="A104" t="str">
            <v>ПВ-3  4</v>
          </cell>
          <cell r="FQ104">
            <v>6.11</v>
          </cell>
        </row>
        <row r="105">
          <cell r="A105" t="str">
            <v>ПВ-3  6</v>
          </cell>
          <cell r="FQ105">
            <v>9.26</v>
          </cell>
        </row>
        <row r="106">
          <cell r="A106" t="str">
            <v>ПВ-3 10</v>
          </cell>
          <cell r="FQ106">
            <v>15.32</v>
          </cell>
        </row>
        <row r="107">
          <cell r="A107" t="str">
            <v>ПВ-3 16</v>
          </cell>
          <cell r="FQ107">
            <v>25.52</v>
          </cell>
        </row>
        <row r="108">
          <cell r="A108" t="str">
            <v>ПВ-3 25</v>
          </cell>
          <cell r="FQ108">
            <v>37.5</v>
          </cell>
        </row>
        <row r="109">
          <cell r="A109" t="str">
            <v>ПВ-3 35</v>
          </cell>
          <cell r="FQ109">
            <v>52.65</v>
          </cell>
        </row>
        <row r="110">
          <cell r="A110" t="str">
            <v>ПВ-3 50</v>
          </cell>
          <cell r="FQ110">
            <v>73.92</v>
          </cell>
        </row>
        <row r="111">
          <cell r="A111" t="str">
            <v>ПВ-3 70</v>
          </cell>
          <cell r="FQ111">
            <v>105.82</v>
          </cell>
        </row>
        <row r="112">
          <cell r="A112" t="str">
            <v>ПВ-3 95</v>
          </cell>
          <cell r="FQ112">
            <v>146.75</v>
          </cell>
        </row>
        <row r="113">
          <cell r="A113" t="str">
            <v>ПВ-3 120</v>
          </cell>
          <cell r="FQ113">
            <v>191.17</v>
          </cell>
        </row>
        <row r="114">
          <cell r="A114" t="str">
            <v>ПВ-3 150</v>
          </cell>
          <cell r="FQ114">
            <v>246.8</v>
          </cell>
        </row>
        <row r="115">
          <cell r="A115" t="str">
            <v>ПВ-3 185</v>
          </cell>
          <cell r="FQ115">
            <v>333.8</v>
          </cell>
        </row>
        <row r="116">
          <cell r="A116" t="str">
            <v>ПВ-3 240</v>
          </cell>
          <cell r="FQ116">
            <v>399.59</v>
          </cell>
        </row>
        <row r="117">
          <cell r="A117" t="str">
            <v xml:space="preserve"> Провод алюминиевый</v>
          </cell>
          <cell r="FQ117">
            <v>0</v>
          </cell>
        </row>
        <row r="118">
          <cell r="A118" t="str">
            <v>АПВ 2,5</v>
          </cell>
          <cell r="FQ118">
            <v>0.91</v>
          </cell>
        </row>
        <row r="119">
          <cell r="A119" t="str">
            <v>АПВ 4</v>
          </cell>
          <cell r="FQ119">
            <v>1.35</v>
          </cell>
        </row>
        <row r="120">
          <cell r="A120" t="str">
            <v>АПВ 6</v>
          </cell>
          <cell r="FQ120">
            <v>1.9</v>
          </cell>
        </row>
        <row r="121">
          <cell r="A121" t="str">
            <v>АПВ 10</v>
          </cell>
          <cell r="FQ121">
            <v>3.1</v>
          </cell>
        </row>
        <row r="122">
          <cell r="A122" t="str">
            <v>АПВ 16</v>
          </cell>
          <cell r="FQ122">
            <v>4.63</v>
          </cell>
        </row>
        <row r="123">
          <cell r="A123" t="str">
            <v>АПВ 25</v>
          </cell>
          <cell r="FQ123">
            <v>7.29</v>
          </cell>
        </row>
        <row r="124">
          <cell r="A124" t="str">
            <v>АПВ 35</v>
          </cell>
          <cell r="FQ124">
            <v>10.65</v>
          </cell>
        </row>
        <row r="125">
          <cell r="A125" t="str">
            <v>АПВ 50</v>
          </cell>
          <cell r="FQ125">
            <v>14.42</v>
          </cell>
        </row>
        <row r="126">
          <cell r="A126" t="str">
            <v>АПВ 70</v>
          </cell>
          <cell r="FQ126">
            <v>20.64</v>
          </cell>
        </row>
        <row r="127">
          <cell r="A127" t="str">
            <v>АПВ 95</v>
          </cell>
          <cell r="FQ127">
            <v>28.71</v>
          </cell>
        </row>
        <row r="128">
          <cell r="A128" t="str">
            <v>АПВ 120</v>
          </cell>
          <cell r="FQ128">
            <v>34.42</v>
          </cell>
        </row>
        <row r="129">
          <cell r="A129" t="str">
            <v>АППВ 2х2,5</v>
          </cell>
          <cell r="FQ129">
            <v>1.88</v>
          </cell>
        </row>
        <row r="130">
          <cell r="A130" t="str">
            <v>АППВ 2х4</v>
          </cell>
          <cell r="FQ130">
            <v>2.74</v>
          </cell>
        </row>
        <row r="131">
          <cell r="A131" t="str">
            <v>АППВ 3х2,5</v>
          </cell>
          <cell r="FQ131">
            <v>2.79</v>
          </cell>
        </row>
        <row r="132">
          <cell r="A132" t="str">
            <v>АППВ 3х4</v>
          </cell>
          <cell r="FQ132">
            <v>4.13</v>
          </cell>
        </row>
        <row r="133">
          <cell r="A133" t="str">
            <v>АПУНП 2х2,5</v>
          </cell>
          <cell r="FQ133">
            <v>2.2799999999999998</v>
          </cell>
        </row>
        <row r="134">
          <cell r="A134" t="str">
            <v>АПУНП 2х4</v>
          </cell>
          <cell r="FQ134">
            <v>3.24</v>
          </cell>
        </row>
        <row r="135">
          <cell r="A135" t="str">
            <v>АПУНП 3х2,5</v>
          </cell>
          <cell r="FQ135">
            <v>3.27</v>
          </cell>
        </row>
        <row r="136">
          <cell r="A136" t="str">
            <v>АПУНП 3х4</v>
          </cell>
          <cell r="FQ136">
            <v>4.74</v>
          </cell>
        </row>
        <row r="137">
          <cell r="A137" t="str">
            <v xml:space="preserve"> Кабель медный гибкий</v>
          </cell>
        </row>
        <row r="138">
          <cell r="A138" t="str">
            <v>КГ 1х10</v>
          </cell>
        </row>
        <row r="139">
          <cell r="A139" t="str">
            <v>КГ 1х16</v>
          </cell>
        </row>
        <row r="140">
          <cell r="A140" t="str">
            <v>КГ 1х25</v>
          </cell>
        </row>
        <row r="141">
          <cell r="A141" t="str">
            <v>КГ 1х35</v>
          </cell>
        </row>
        <row r="142">
          <cell r="A142" t="str">
            <v>КГ 1х50</v>
          </cell>
        </row>
        <row r="143">
          <cell r="A143" t="str">
            <v>КГ 1х70</v>
          </cell>
        </row>
        <row r="144">
          <cell r="A144" t="str">
            <v>КГ 1х95</v>
          </cell>
        </row>
        <row r="145">
          <cell r="A145" t="str">
            <v>КГ 1х120</v>
          </cell>
        </row>
        <row r="146">
          <cell r="A146" t="str">
            <v>КГ 1х150</v>
          </cell>
        </row>
        <row r="147">
          <cell r="A147" t="str">
            <v>КГ 1х185</v>
          </cell>
        </row>
        <row r="148">
          <cell r="A148" t="str">
            <v>КГ 1х240</v>
          </cell>
        </row>
        <row r="149">
          <cell r="A149" t="str">
            <v>КГ 2х0,75</v>
          </cell>
        </row>
        <row r="150">
          <cell r="A150" t="str">
            <v>КГ 2х1</v>
          </cell>
        </row>
        <row r="151">
          <cell r="A151" t="str">
            <v>КГ 2х1,5</v>
          </cell>
        </row>
        <row r="152">
          <cell r="A152" t="str">
            <v>КГ 2х2,5</v>
          </cell>
        </row>
        <row r="153">
          <cell r="A153" t="str">
            <v>КГ 2х4</v>
          </cell>
        </row>
        <row r="154">
          <cell r="A154" t="str">
            <v>КГ 2х6</v>
          </cell>
        </row>
        <row r="155">
          <cell r="A155" t="str">
            <v>КГ 3х0,75</v>
          </cell>
        </row>
        <row r="156">
          <cell r="A156" t="str">
            <v>КГ 3х1</v>
          </cell>
        </row>
        <row r="157">
          <cell r="A157" t="str">
            <v>КГ 3х1,5</v>
          </cell>
        </row>
        <row r="158">
          <cell r="A158" t="str">
            <v>КГ 3х2,5</v>
          </cell>
        </row>
        <row r="159">
          <cell r="A159" t="str">
            <v>КГ 3х4</v>
          </cell>
        </row>
        <row r="160">
          <cell r="A160" t="str">
            <v>КГ 3х6</v>
          </cell>
        </row>
        <row r="161">
          <cell r="A161" t="str">
            <v>КГ 3х10</v>
          </cell>
        </row>
        <row r="162">
          <cell r="A162" t="str">
            <v>КГ 3х0,75+1х0,75</v>
          </cell>
        </row>
        <row r="163">
          <cell r="A163" t="str">
            <v>КГ 3х1,5+1х1,5</v>
          </cell>
        </row>
        <row r="164">
          <cell r="A164" t="str">
            <v>КГ 3х2,5+1х1,5</v>
          </cell>
        </row>
        <row r="165">
          <cell r="A165" t="str">
            <v>КГ 3х4+1х2,5</v>
          </cell>
        </row>
        <row r="166">
          <cell r="A166" t="str">
            <v>КГ 3х6+1х4</v>
          </cell>
        </row>
        <row r="167">
          <cell r="A167" t="str">
            <v>КГ 3х10+1х6</v>
          </cell>
        </row>
        <row r="168">
          <cell r="A168" t="str">
            <v>КГ 3х16+1х6</v>
          </cell>
        </row>
        <row r="169">
          <cell r="A169" t="str">
            <v>КГ 3х25+1х10</v>
          </cell>
        </row>
        <row r="170">
          <cell r="A170" t="str">
            <v>КГ 3х35+1х10</v>
          </cell>
        </row>
        <row r="171">
          <cell r="A171" t="str">
            <v>КГ 3х50+1х16</v>
          </cell>
        </row>
        <row r="172">
          <cell r="A172" t="str">
            <v>КГ 3х70+1х25</v>
          </cell>
        </row>
        <row r="173">
          <cell r="A173" t="str">
            <v>КГ 3х95+1х35</v>
          </cell>
        </row>
        <row r="174">
          <cell r="A174" t="str">
            <v>КГ 3х120+1х35</v>
          </cell>
        </row>
        <row r="175">
          <cell r="A175" t="str">
            <v>КГ 3х150+1х50</v>
          </cell>
        </row>
        <row r="176">
          <cell r="A176" t="str">
            <v>КГ 3х185+1х95</v>
          </cell>
        </row>
        <row r="177">
          <cell r="A177" t="str">
            <v>КГ 4х1</v>
          </cell>
        </row>
        <row r="178">
          <cell r="A178" t="str">
            <v>КГ 4х1,5</v>
          </cell>
        </row>
        <row r="179">
          <cell r="A179" t="str">
            <v>КГ 4х2,5</v>
          </cell>
        </row>
        <row r="180">
          <cell r="A180" t="str">
            <v>КГ 4х4</v>
          </cell>
        </row>
        <row r="181">
          <cell r="A181" t="str">
            <v>КГ 4х6</v>
          </cell>
        </row>
        <row r="182">
          <cell r="A182" t="str">
            <v>КГ 4х10</v>
          </cell>
        </row>
        <row r="183">
          <cell r="A183" t="str">
            <v>КГ 4х16</v>
          </cell>
        </row>
        <row r="184">
          <cell r="A184" t="str">
            <v>КГ 4х25</v>
          </cell>
        </row>
        <row r="185">
          <cell r="A185" t="str">
            <v>КГ 4х35</v>
          </cell>
        </row>
        <row r="186">
          <cell r="A186" t="str">
            <v>КГ 4х50</v>
          </cell>
        </row>
        <row r="187">
          <cell r="A187" t="str">
            <v>КГ 4х70</v>
          </cell>
        </row>
        <row r="188">
          <cell r="A188" t="str">
            <v>КГ 5х1</v>
          </cell>
        </row>
        <row r="189">
          <cell r="A189" t="str">
            <v>КГ 5х1,5</v>
          </cell>
        </row>
        <row r="190">
          <cell r="A190" t="str">
            <v>КГ 5х2,5</v>
          </cell>
        </row>
        <row r="191">
          <cell r="A191" t="str">
            <v>КГ 5х4</v>
          </cell>
        </row>
        <row r="192">
          <cell r="A192" t="str">
            <v>КГ 5х6</v>
          </cell>
        </row>
        <row r="193">
          <cell r="A193" t="str">
            <v>КГ 5х10</v>
          </cell>
        </row>
        <row r="194">
          <cell r="A194" t="str">
            <v>КГ 5х16</v>
          </cell>
        </row>
        <row r="195">
          <cell r="A195" t="str">
            <v>КГ 5х25</v>
          </cell>
        </row>
        <row r="196">
          <cell r="A196" t="str">
            <v>КГ 5х35</v>
          </cell>
        </row>
        <row r="197">
          <cell r="A197" t="str">
            <v>КГ 5х50</v>
          </cell>
        </row>
        <row r="198">
          <cell r="A198" t="str">
            <v>КГ 5х70</v>
          </cell>
        </row>
        <row r="199">
          <cell r="A199" t="str">
            <v>КГ-ХЛ 1х10</v>
          </cell>
        </row>
        <row r="200">
          <cell r="A200" t="str">
            <v>КГ-ХЛ 1х16</v>
          </cell>
        </row>
        <row r="201">
          <cell r="A201" t="str">
            <v>КГ-ХЛ 1х25</v>
          </cell>
        </row>
        <row r="202">
          <cell r="A202" t="str">
            <v>КГ-ХЛ 1х35</v>
          </cell>
        </row>
        <row r="203">
          <cell r="A203" t="str">
            <v>КГ-ХЛ 1х50</v>
          </cell>
        </row>
        <row r="204">
          <cell r="A204" t="str">
            <v>КГ-ХЛ 1х70</v>
          </cell>
        </row>
        <row r="205">
          <cell r="A205" t="str">
            <v>КГ-ХЛ 1х95</v>
          </cell>
        </row>
        <row r="206">
          <cell r="A206" t="str">
            <v>КГ-ХЛ 1х120</v>
          </cell>
        </row>
        <row r="207">
          <cell r="A207" t="str">
            <v>КГ-ХЛ 1х150</v>
          </cell>
        </row>
        <row r="208">
          <cell r="A208" t="str">
            <v>КГ-ХЛ 1х240</v>
          </cell>
        </row>
        <row r="209">
          <cell r="A209" t="str">
            <v>КГ-ХЛ 2х0,75</v>
          </cell>
        </row>
        <row r="210">
          <cell r="A210" t="str">
            <v>КГ-ХЛ 2х1</v>
          </cell>
        </row>
        <row r="211">
          <cell r="A211" t="str">
            <v>КГ-ХЛ 2х1,5</v>
          </cell>
        </row>
        <row r="212">
          <cell r="A212" t="str">
            <v>КГ-ХЛ 2х2,5</v>
          </cell>
        </row>
        <row r="213">
          <cell r="A213" t="str">
            <v>КГ-ХЛ 2х4</v>
          </cell>
        </row>
        <row r="214">
          <cell r="A214" t="str">
            <v>КГ-ХЛ 2х6</v>
          </cell>
        </row>
        <row r="215">
          <cell r="A215" t="str">
            <v>КГ-ХЛ 3х1</v>
          </cell>
        </row>
        <row r="216">
          <cell r="A216" t="str">
            <v>КГ-ХЛ 3х1,5</v>
          </cell>
        </row>
        <row r="217">
          <cell r="A217" t="str">
            <v>КГ-ХЛ 3х2,5</v>
          </cell>
        </row>
        <row r="218">
          <cell r="A218" t="str">
            <v>КГ-ХЛ 3х4</v>
          </cell>
        </row>
        <row r="219">
          <cell r="A219" t="str">
            <v>КГ-ХЛ 3х6</v>
          </cell>
        </row>
        <row r="220">
          <cell r="A220" t="str">
            <v>КГ-ХЛ 3х1,5+1х1,5</v>
          </cell>
        </row>
        <row r="221">
          <cell r="A221" t="str">
            <v>КГ-ХЛ 3х2,5+1х1,5</v>
          </cell>
        </row>
        <row r="222">
          <cell r="A222" t="str">
            <v>КГ-ХЛ 3х4+1х2,5</v>
          </cell>
        </row>
        <row r="223">
          <cell r="A223" t="str">
            <v>КГ-ХЛ 3х6+1х4</v>
          </cell>
        </row>
        <row r="224">
          <cell r="A224" t="str">
            <v>КГ-ХЛ 3х10+1х6</v>
          </cell>
        </row>
        <row r="225">
          <cell r="A225" t="str">
            <v>КГ-ХЛ 3х16+1х6</v>
          </cell>
        </row>
        <row r="226">
          <cell r="A226" t="str">
            <v>КГ-ХЛ 3х25+1х10</v>
          </cell>
        </row>
        <row r="227">
          <cell r="A227" t="str">
            <v>КГ-ХЛ 3х35+1х10</v>
          </cell>
        </row>
        <row r="228">
          <cell r="A228" t="str">
            <v>КГ-ХЛ 3х50+1х16</v>
          </cell>
        </row>
        <row r="229">
          <cell r="A229" t="str">
            <v>КГ-ХЛ 3х70+1х25</v>
          </cell>
        </row>
        <row r="230">
          <cell r="A230" t="str">
            <v>КГ-ХЛ 3х95+1х35</v>
          </cell>
        </row>
        <row r="231">
          <cell r="A231" t="str">
            <v>КГ-ХЛ 3х120+1х35</v>
          </cell>
        </row>
        <row r="232">
          <cell r="A232" t="str">
            <v>КГ-ХЛ 3х150+1х50</v>
          </cell>
        </row>
        <row r="233">
          <cell r="A233" t="str">
            <v>КГ-ХЛ 4х1</v>
          </cell>
        </row>
        <row r="234">
          <cell r="A234" t="str">
            <v>КГ-ХЛ 4х1,5</v>
          </cell>
        </row>
        <row r="235">
          <cell r="A235" t="str">
            <v>КГ-ХЛ 4х2,5</v>
          </cell>
        </row>
        <row r="236">
          <cell r="A236" t="str">
            <v>КГ-ХЛ 4х4</v>
          </cell>
        </row>
        <row r="237">
          <cell r="A237" t="str">
            <v>КГ-ХЛ 4х6</v>
          </cell>
        </row>
        <row r="238">
          <cell r="A238" t="str">
            <v>КГ-ХЛ 4х10</v>
          </cell>
        </row>
        <row r="239">
          <cell r="A239" t="str">
            <v>КГ-ХЛ 4х16</v>
          </cell>
        </row>
        <row r="240">
          <cell r="A240" t="str">
            <v>КГ-ХЛ 4х25</v>
          </cell>
        </row>
        <row r="241">
          <cell r="A241" t="str">
            <v>КГ-ХЛ 4х35</v>
          </cell>
        </row>
        <row r="242">
          <cell r="A242" t="str">
            <v>КГ-ХЛ 4х50</v>
          </cell>
        </row>
        <row r="243">
          <cell r="A243" t="str">
            <v>КГ-ХЛ 4х70</v>
          </cell>
        </row>
        <row r="244">
          <cell r="A244" t="str">
            <v>КГ-ХЛ 5х1</v>
          </cell>
        </row>
        <row r="245">
          <cell r="A245" t="str">
            <v>КГ-ХЛ 5х1,5</v>
          </cell>
        </row>
        <row r="246">
          <cell r="A246" t="str">
            <v>КГ-ХЛ 5х2,5</v>
          </cell>
        </row>
        <row r="247">
          <cell r="A247" t="str">
            <v>КГ-ХЛ 5х4</v>
          </cell>
        </row>
        <row r="248">
          <cell r="A248" t="str">
            <v>КГ-ХЛ 5х6</v>
          </cell>
        </row>
        <row r="249">
          <cell r="A249" t="str">
            <v>КГ-ХЛ 5х10</v>
          </cell>
        </row>
        <row r="250">
          <cell r="A250" t="str">
            <v>КГ-ХЛ 5х16</v>
          </cell>
        </row>
        <row r="251">
          <cell r="A251" t="str">
            <v>КГ-ХЛ 5х25</v>
          </cell>
        </row>
        <row r="252">
          <cell r="A252" t="str">
            <v>КГ-ХЛ 5х35</v>
          </cell>
        </row>
        <row r="253">
          <cell r="A253" t="str">
            <v>КГ-ХЛ 5х50</v>
          </cell>
        </row>
        <row r="254">
          <cell r="A254" t="str">
            <v>КГ-ХЛ 5х70</v>
          </cell>
        </row>
        <row r="255">
          <cell r="A255" t="str">
            <v>КГЭ-ХЛ 3х10+1х6</v>
          </cell>
        </row>
        <row r="256">
          <cell r="A256" t="str">
            <v>КГЭ-ХЛ 3х16+1х6</v>
          </cell>
        </row>
        <row r="257">
          <cell r="A257" t="str">
            <v>КГЭ-ХЛ 3х25+1х10</v>
          </cell>
        </row>
        <row r="258">
          <cell r="A258" t="str">
            <v>КГЭ-ХЛ 3х35+1х10</v>
          </cell>
        </row>
        <row r="259">
          <cell r="A259" t="str">
            <v>КГЭ-ХЛ 3х50+1х16</v>
          </cell>
        </row>
        <row r="260">
          <cell r="A260" t="str">
            <v>КГЭ-ХЛ 3х70+1х25</v>
          </cell>
        </row>
        <row r="261">
          <cell r="A261" t="str">
            <v>КГЭ-ХЛ 3х120+1х35</v>
          </cell>
        </row>
        <row r="262">
          <cell r="A262" t="str">
            <v>КГЭ-ХЛ 3х150+1х50</v>
          </cell>
        </row>
        <row r="263">
          <cell r="A263" t="str">
            <v>КГН 1х10</v>
          </cell>
        </row>
        <row r="264">
          <cell r="A264" t="str">
            <v>КГН 1х16</v>
          </cell>
        </row>
        <row r="265">
          <cell r="A265" t="str">
            <v>КГН 1х25</v>
          </cell>
        </row>
        <row r="266">
          <cell r="A266" t="str">
            <v>КГН 1х35</v>
          </cell>
        </row>
        <row r="267">
          <cell r="A267" t="str">
            <v>КГН 1х50</v>
          </cell>
        </row>
        <row r="268">
          <cell r="A268" t="str">
            <v>КГН 1х70</v>
          </cell>
        </row>
        <row r="269">
          <cell r="A269" t="str">
            <v>КГН 1х95</v>
          </cell>
        </row>
        <row r="270">
          <cell r="A270" t="str">
            <v>КГН 1х120</v>
          </cell>
        </row>
        <row r="271">
          <cell r="A271" t="str">
            <v>КГН 1х150</v>
          </cell>
        </row>
        <row r="272">
          <cell r="A272" t="str">
            <v>КГН 1х185</v>
          </cell>
        </row>
        <row r="273">
          <cell r="A273" t="str">
            <v>КГН 1х240</v>
          </cell>
        </row>
        <row r="274">
          <cell r="A274" t="str">
            <v>КГН 2х0,75</v>
          </cell>
        </row>
        <row r="275">
          <cell r="A275" t="str">
            <v>КГН 2х1</v>
          </cell>
        </row>
        <row r="276">
          <cell r="A276" t="str">
            <v>КГН 2х1,5</v>
          </cell>
        </row>
        <row r="277">
          <cell r="A277" t="str">
            <v>КГН 2х2,5</v>
          </cell>
        </row>
        <row r="278">
          <cell r="A278" t="str">
            <v>КГН 2х4</v>
          </cell>
        </row>
        <row r="279">
          <cell r="A279" t="str">
            <v>КГН 2х6</v>
          </cell>
        </row>
        <row r="280">
          <cell r="A280" t="str">
            <v>КГН 3х0,75</v>
          </cell>
        </row>
        <row r="281">
          <cell r="A281" t="str">
            <v>КГН 3х1</v>
          </cell>
        </row>
        <row r="282">
          <cell r="A282" t="str">
            <v>КГН 3х1,5</v>
          </cell>
        </row>
        <row r="283">
          <cell r="A283" t="str">
            <v>КГН 3х2,5</v>
          </cell>
        </row>
        <row r="284">
          <cell r="A284" t="str">
            <v>КГН 3х4</v>
          </cell>
        </row>
        <row r="285">
          <cell r="A285" t="str">
            <v>КГН 3х6</v>
          </cell>
        </row>
        <row r="286">
          <cell r="A286" t="str">
            <v>КГН 3х10</v>
          </cell>
        </row>
        <row r="287">
          <cell r="A287" t="str">
            <v>КГН 3х0,75+1х0,75</v>
          </cell>
        </row>
        <row r="288">
          <cell r="A288" t="str">
            <v>КГН 3х1,5+1х1,5</v>
          </cell>
        </row>
        <row r="289">
          <cell r="A289" t="str">
            <v>КГН 3х2,5+1х1,5</v>
          </cell>
        </row>
        <row r="290">
          <cell r="A290" t="str">
            <v>КГН 3х4+1х2,5</v>
          </cell>
        </row>
        <row r="291">
          <cell r="A291" t="str">
            <v>КГН 3х6+1х4</v>
          </cell>
        </row>
        <row r="292">
          <cell r="A292" t="str">
            <v>КГН 3х10+1х6</v>
          </cell>
        </row>
        <row r="293">
          <cell r="A293" t="str">
            <v>КГН 3х16+1х6</v>
          </cell>
        </row>
        <row r="294">
          <cell r="A294" t="str">
            <v>КГН 3х25+1х10</v>
          </cell>
        </row>
        <row r="295">
          <cell r="A295" t="str">
            <v>КГН 3х35+1х10</v>
          </cell>
        </row>
        <row r="296">
          <cell r="A296" t="str">
            <v>КГН 3х50+1х16</v>
          </cell>
        </row>
        <row r="297">
          <cell r="A297" t="str">
            <v>КГН 3х70+1х25</v>
          </cell>
        </row>
        <row r="298">
          <cell r="A298" t="str">
            <v>КГН 3х95+1х35</v>
          </cell>
        </row>
        <row r="299">
          <cell r="A299" t="str">
            <v>КГН 3х120+1х35</v>
          </cell>
        </row>
        <row r="300">
          <cell r="A300" t="str">
            <v>КГН 3х150+1х50</v>
          </cell>
        </row>
        <row r="301">
          <cell r="A301" t="str">
            <v>КГН 4х1</v>
          </cell>
        </row>
        <row r="302">
          <cell r="A302" t="str">
            <v>КГН 4х1,5</v>
          </cell>
        </row>
        <row r="303">
          <cell r="A303" t="str">
            <v>КГН 4х2,5</v>
          </cell>
        </row>
        <row r="304">
          <cell r="A304" t="str">
            <v>КГН 4х4</v>
          </cell>
        </row>
        <row r="305">
          <cell r="A305" t="str">
            <v>КГН 4х6</v>
          </cell>
        </row>
        <row r="306">
          <cell r="A306" t="str">
            <v>КГН 4х10</v>
          </cell>
        </row>
        <row r="307">
          <cell r="A307" t="str">
            <v>КГН 4х16</v>
          </cell>
        </row>
        <row r="308">
          <cell r="A308" t="str">
            <v>КГН 4х25</v>
          </cell>
        </row>
        <row r="309">
          <cell r="A309" t="str">
            <v>КГН 4х35</v>
          </cell>
        </row>
        <row r="310">
          <cell r="A310" t="str">
            <v>КГН 4х50</v>
          </cell>
        </row>
        <row r="311">
          <cell r="A311" t="str">
            <v>КГН 4х70</v>
          </cell>
        </row>
        <row r="312">
          <cell r="A312" t="str">
            <v>КГН 5х1</v>
          </cell>
        </row>
        <row r="313">
          <cell r="A313" t="str">
            <v>КГН 5х1,5</v>
          </cell>
        </row>
        <row r="314">
          <cell r="A314" t="str">
            <v>КГН 5х2,5</v>
          </cell>
        </row>
        <row r="315">
          <cell r="A315" t="str">
            <v>КГН 5х4</v>
          </cell>
        </row>
        <row r="316">
          <cell r="A316" t="str">
            <v>КГН 5х6</v>
          </cell>
        </row>
        <row r="317">
          <cell r="A317" t="str">
            <v>КГН 5х10</v>
          </cell>
        </row>
        <row r="318">
          <cell r="A318" t="str">
            <v>КГН 5х16</v>
          </cell>
        </row>
        <row r="319">
          <cell r="A319" t="str">
            <v>КГН 5х25</v>
          </cell>
        </row>
        <row r="320">
          <cell r="A320" t="str">
            <v>КГН 5х35</v>
          </cell>
        </row>
        <row r="321">
          <cell r="A321" t="str">
            <v>КГН 5х50</v>
          </cell>
        </row>
        <row r="322">
          <cell r="A322" t="str">
            <v>КГН 5х70</v>
          </cell>
        </row>
        <row r="323">
          <cell r="A323" t="str">
            <v>Провод с изоляцией и оболочкой из резины</v>
          </cell>
        </row>
        <row r="324">
          <cell r="A324" t="str">
            <v>ПРС 2х0,75</v>
          </cell>
        </row>
        <row r="325">
          <cell r="A325" t="str">
            <v>ПРС 2х1</v>
          </cell>
        </row>
        <row r="326">
          <cell r="A326" t="str">
            <v>ПРС 2х1,5</v>
          </cell>
        </row>
        <row r="327">
          <cell r="A327" t="str">
            <v>ПРС 2х2,5</v>
          </cell>
        </row>
        <row r="328">
          <cell r="A328" t="str">
            <v>ПРС 3х0,75</v>
          </cell>
        </row>
        <row r="329">
          <cell r="A329" t="str">
            <v>ПРС 3х1</v>
          </cell>
        </row>
        <row r="330">
          <cell r="A330" t="str">
            <v>ПРС 3х1,5</v>
          </cell>
        </row>
        <row r="331">
          <cell r="A331" t="str">
            <v xml:space="preserve"> Кабель медный силовой</v>
          </cell>
        </row>
        <row r="332">
          <cell r="A332" t="str">
            <v>ВВГ 1х  1,5</v>
          </cell>
        </row>
        <row r="333">
          <cell r="A333" t="str">
            <v>ВВГ 1х  2,5</v>
          </cell>
        </row>
        <row r="334">
          <cell r="A334" t="str">
            <v>ВВГ 1х  4</v>
          </cell>
        </row>
        <row r="335">
          <cell r="A335" t="str">
            <v>ВВГ 1х  6</v>
          </cell>
        </row>
        <row r="336">
          <cell r="A336" t="str">
            <v>ВВГ 1х 10</v>
          </cell>
        </row>
        <row r="337">
          <cell r="A337" t="str">
            <v>ВВГ 1х 16</v>
          </cell>
        </row>
        <row r="338">
          <cell r="A338" t="str">
            <v>ВВГ 1х 25</v>
          </cell>
        </row>
        <row r="339">
          <cell r="A339" t="str">
            <v>ВВГ 1х 35</v>
          </cell>
        </row>
        <row r="340">
          <cell r="A340" t="str">
            <v>ВВГ 1х 50</v>
          </cell>
        </row>
        <row r="341">
          <cell r="A341" t="str">
            <v>ВВГ 1х 70</v>
          </cell>
        </row>
        <row r="342">
          <cell r="A342" t="str">
            <v>ВВГ 1х 95</v>
          </cell>
        </row>
        <row r="343">
          <cell r="A343" t="str">
            <v>ВВГ 1х120</v>
          </cell>
        </row>
        <row r="344">
          <cell r="A344" t="str">
            <v>ВВГ 1х150</v>
          </cell>
        </row>
        <row r="345">
          <cell r="A345" t="str">
            <v>ВВГ 1х185</v>
          </cell>
        </row>
        <row r="346">
          <cell r="A346" t="str">
            <v>ВВГ 1х240</v>
          </cell>
        </row>
        <row r="347">
          <cell r="A347" t="str">
            <v>ВВГ 1х300</v>
          </cell>
        </row>
        <row r="348">
          <cell r="A348" t="str">
            <v>ВВГ 1х400</v>
          </cell>
        </row>
        <row r="349">
          <cell r="A349" t="str">
            <v>ВВГ 1х500</v>
          </cell>
        </row>
        <row r="350">
          <cell r="A350" t="str">
            <v>ВВГп 2х  1,5</v>
          </cell>
        </row>
        <row r="351">
          <cell r="A351" t="str">
            <v>ВВГп 2х  2,5</v>
          </cell>
        </row>
        <row r="352">
          <cell r="A352" t="str">
            <v>ВВГп 2х  4</v>
          </cell>
        </row>
        <row r="353">
          <cell r="A353" t="str">
            <v>ВВГп 2х  6</v>
          </cell>
        </row>
        <row r="354">
          <cell r="A354" t="str">
            <v>ВВГп 2х 10</v>
          </cell>
        </row>
        <row r="355">
          <cell r="A355" t="str">
            <v>ВВГп 2х 16</v>
          </cell>
        </row>
        <row r="356">
          <cell r="A356" t="str">
            <v>ВВГ 2х 25</v>
          </cell>
        </row>
        <row r="357">
          <cell r="A357" t="str">
            <v>ВВГ 2х 35</v>
          </cell>
        </row>
        <row r="358">
          <cell r="A358" t="str">
            <v>ВВГп 3х  1,5</v>
          </cell>
        </row>
        <row r="359">
          <cell r="A359" t="str">
            <v>ВВГп 3х  2,5</v>
          </cell>
        </row>
        <row r="360">
          <cell r="A360" t="str">
            <v>ВВГп 3х  4</v>
          </cell>
        </row>
        <row r="361">
          <cell r="A361" t="str">
            <v>ВВГп 3х  6</v>
          </cell>
        </row>
        <row r="362">
          <cell r="A362" t="str">
            <v>ВВГ 3х  1,5</v>
          </cell>
        </row>
        <row r="363">
          <cell r="A363" t="str">
            <v>ВВГ 3х  2,5</v>
          </cell>
        </row>
        <row r="364">
          <cell r="A364" t="str">
            <v>ВВГ 3х  4</v>
          </cell>
        </row>
        <row r="365">
          <cell r="A365" t="str">
            <v>ВВГ 3х  6</v>
          </cell>
        </row>
        <row r="366">
          <cell r="A366" t="str">
            <v>ВВГ 3х 10</v>
          </cell>
        </row>
        <row r="367">
          <cell r="A367" t="str">
            <v>ВВГ 3х 16</v>
          </cell>
        </row>
        <row r="368">
          <cell r="A368" t="str">
            <v>ВВГ 3х 25</v>
          </cell>
        </row>
        <row r="369">
          <cell r="A369" t="str">
            <v>ВВГ 3х 35</v>
          </cell>
        </row>
        <row r="370">
          <cell r="A370" t="str">
            <v>ВВГ 3х 50</v>
          </cell>
        </row>
        <row r="371">
          <cell r="A371" t="str">
            <v>ВВГ 3х  2,5+1х1,5</v>
          </cell>
        </row>
        <row r="372">
          <cell r="A372" t="str">
            <v>ВВГ 3х  4+1х2,5</v>
          </cell>
        </row>
        <row r="373">
          <cell r="A373" t="str">
            <v>ВВГ 3х  6+1х4</v>
          </cell>
        </row>
        <row r="374">
          <cell r="A374" t="str">
            <v>ВВГ 3х 10+1х6</v>
          </cell>
        </row>
        <row r="375">
          <cell r="A375" t="str">
            <v>ВВГ 3х 16+1х10</v>
          </cell>
        </row>
        <row r="376">
          <cell r="A376" t="str">
            <v>ВВГ 3х 25+1х16</v>
          </cell>
        </row>
        <row r="377">
          <cell r="A377" t="str">
            <v>ВВГ 3х 35+1х16</v>
          </cell>
        </row>
        <row r="378">
          <cell r="A378" t="str">
            <v>ВВГ 3х 50+1х25</v>
          </cell>
        </row>
        <row r="379">
          <cell r="A379" t="str">
            <v>ВВГ 3х 70+1х35</v>
          </cell>
        </row>
        <row r="380">
          <cell r="A380" t="str">
            <v>ВВГ 3х 95+1х50</v>
          </cell>
        </row>
        <row r="381">
          <cell r="A381" t="str">
            <v>ВВГ 3х120+1х70</v>
          </cell>
        </row>
        <row r="382">
          <cell r="A382" t="str">
            <v>ВВГ 3х150+1х70</v>
          </cell>
        </row>
        <row r="383">
          <cell r="A383" t="str">
            <v>ВВГ 3х185+1х95</v>
          </cell>
        </row>
        <row r="384">
          <cell r="A384" t="str">
            <v>ВВГ 3х240+1х120</v>
          </cell>
        </row>
        <row r="385">
          <cell r="A385" t="str">
            <v>ВВГ 4х  1,5</v>
          </cell>
        </row>
        <row r="386">
          <cell r="A386" t="str">
            <v>ВВГ 4х  2,5</v>
          </cell>
        </row>
        <row r="387">
          <cell r="A387" t="str">
            <v>ВВГ 4х  4</v>
          </cell>
        </row>
        <row r="388">
          <cell r="A388" t="str">
            <v>ВВГ 4х  6</v>
          </cell>
        </row>
        <row r="389">
          <cell r="A389" t="str">
            <v>ВВГ 4х 10</v>
          </cell>
        </row>
        <row r="390">
          <cell r="A390" t="str">
            <v>ВВГ 4х 16</v>
          </cell>
        </row>
        <row r="391">
          <cell r="A391" t="str">
            <v>ВВГ 4х 25</v>
          </cell>
        </row>
        <row r="392">
          <cell r="A392" t="str">
            <v>ВВГ 4х 35</v>
          </cell>
        </row>
        <row r="393">
          <cell r="A393" t="str">
            <v>ВВГ 4х 50</v>
          </cell>
        </row>
        <row r="394">
          <cell r="A394" t="str">
            <v>ВВГ 4х 70</v>
          </cell>
        </row>
        <row r="395">
          <cell r="A395" t="str">
            <v>ВВГ 4х 95</v>
          </cell>
        </row>
        <row r="396">
          <cell r="A396" t="str">
            <v>ВВГ 4х120</v>
          </cell>
        </row>
        <row r="397">
          <cell r="A397" t="str">
            <v>ВВГ 4х150</v>
          </cell>
        </row>
        <row r="398">
          <cell r="A398" t="str">
            <v>ВВГ 4х185</v>
          </cell>
        </row>
        <row r="399">
          <cell r="A399" t="str">
            <v>ВВГ 4х240</v>
          </cell>
        </row>
        <row r="400">
          <cell r="A400" t="str">
            <v>ВВГ 5х  1,5</v>
          </cell>
        </row>
        <row r="401">
          <cell r="A401" t="str">
            <v>ВВГ 5х  2,5</v>
          </cell>
        </row>
        <row r="402">
          <cell r="A402" t="str">
            <v>ВВГ 5х  4</v>
          </cell>
        </row>
        <row r="403">
          <cell r="A403" t="str">
            <v>ВВГ 5х  6</v>
          </cell>
        </row>
        <row r="404">
          <cell r="A404" t="str">
            <v>ВВГ 5х 10</v>
          </cell>
        </row>
        <row r="405">
          <cell r="A405" t="str">
            <v>ВВГ 5х 16</v>
          </cell>
        </row>
        <row r="406">
          <cell r="A406" t="str">
            <v>ВВГ 5х 25</v>
          </cell>
        </row>
        <row r="407">
          <cell r="A407" t="str">
            <v>ВВГ 5х 35</v>
          </cell>
        </row>
        <row r="408">
          <cell r="A408" t="str">
            <v>ВВГ 5х 50</v>
          </cell>
        </row>
        <row r="409">
          <cell r="A409" t="str">
            <v>ВВГ 5х 70</v>
          </cell>
        </row>
        <row r="410">
          <cell r="A410" t="str">
            <v>ВВГ 5х 95</v>
          </cell>
        </row>
        <row r="411">
          <cell r="A411" t="str">
            <v>ВВГ 5х120</v>
          </cell>
        </row>
        <row r="412">
          <cell r="A412" t="str">
            <v>ВВГ 5х150</v>
          </cell>
        </row>
        <row r="413">
          <cell r="A413" t="str">
            <v>ВВГ 5х185</v>
          </cell>
        </row>
        <row r="414">
          <cell r="A414" t="str">
            <v>ВВГ 5х240</v>
          </cell>
        </row>
        <row r="415">
          <cell r="A415" t="str">
            <v xml:space="preserve"> Тройная изоляция. Евростандарт.</v>
          </cell>
        </row>
        <row r="416">
          <cell r="A416" t="str">
            <v>NYM 2х1,5</v>
          </cell>
        </row>
        <row r="417">
          <cell r="A417" t="str">
            <v>NYM 2х2,5</v>
          </cell>
        </row>
        <row r="418">
          <cell r="A418" t="str">
            <v>NYM 3х1,5</v>
          </cell>
        </row>
        <row r="419">
          <cell r="A419" t="str">
            <v>NYM 3х2,5</v>
          </cell>
        </row>
        <row r="420">
          <cell r="A420" t="str">
            <v>NYM 3х4</v>
          </cell>
          <cell r="FQ420">
            <v>22.44</v>
          </cell>
        </row>
        <row r="421">
          <cell r="A421" t="str">
            <v>NYM 3х6</v>
          </cell>
          <cell r="FQ421">
            <v>36.35</v>
          </cell>
        </row>
        <row r="422">
          <cell r="A422" t="str">
            <v>NYM 3х10</v>
          </cell>
          <cell r="FQ422">
            <v>66.72</v>
          </cell>
        </row>
        <row r="423">
          <cell r="A423" t="str">
            <v>NYM 4х1,5</v>
          </cell>
          <cell r="FQ423">
            <v>12.86</v>
          </cell>
        </row>
        <row r="424">
          <cell r="A424" t="str">
            <v>NYM 4х2,5</v>
          </cell>
          <cell r="FQ424">
            <v>19.78</v>
          </cell>
        </row>
        <row r="425">
          <cell r="A425" t="str">
            <v>NYM 4х4</v>
          </cell>
          <cell r="FQ425">
            <v>30.08</v>
          </cell>
        </row>
        <row r="426">
          <cell r="A426" t="str">
            <v>NYM 4х6</v>
          </cell>
          <cell r="FQ426">
            <v>44.24</v>
          </cell>
        </row>
        <row r="427">
          <cell r="A427" t="str">
            <v>NYM 4х10</v>
          </cell>
          <cell r="FQ427">
            <v>76.52</v>
          </cell>
        </row>
        <row r="428">
          <cell r="A428" t="str">
            <v>NYM 4х16</v>
          </cell>
          <cell r="FQ428">
            <v>123.04</v>
          </cell>
        </row>
        <row r="429">
          <cell r="A429" t="str">
            <v>NYM 4х25</v>
          </cell>
          <cell r="FQ429">
            <v>192.16</v>
          </cell>
        </row>
        <row r="430">
          <cell r="A430" t="str">
            <v>NYM 4х35</v>
          </cell>
          <cell r="FQ430">
            <v>258.02</v>
          </cell>
        </row>
        <row r="431">
          <cell r="A431" t="str">
            <v>NYM 5х1,5</v>
          </cell>
          <cell r="FQ431">
            <v>15.42</v>
          </cell>
        </row>
        <row r="432">
          <cell r="A432" t="str">
            <v>NYM 5х2,5</v>
          </cell>
          <cell r="FQ432">
            <v>24.27</v>
          </cell>
        </row>
        <row r="433">
          <cell r="A433" t="str">
            <v>NYM 5х4</v>
          </cell>
          <cell r="FQ433">
            <v>37.520000000000003</v>
          </cell>
        </row>
        <row r="434">
          <cell r="A434" t="str">
            <v>NYM 5х6</v>
          </cell>
          <cell r="FQ434">
            <v>55.13</v>
          </cell>
        </row>
        <row r="435">
          <cell r="A435" t="str">
            <v>NYM 5х10</v>
          </cell>
          <cell r="FQ435">
            <v>94.87</v>
          </cell>
        </row>
        <row r="436">
          <cell r="A436" t="str">
            <v>NYM 5х16</v>
          </cell>
          <cell r="FQ436">
            <v>148.30000000000001</v>
          </cell>
        </row>
        <row r="437">
          <cell r="A437" t="str">
            <v>NYM 5х25</v>
          </cell>
          <cell r="FQ437">
            <v>241.26</v>
          </cell>
        </row>
        <row r="438">
          <cell r="A438" t="str">
            <v>NYM 5х35</v>
          </cell>
          <cell r="FQ438">
            <v>334.83</v>
          </cell>
        </row>
        <row r="439">
          <cell r="A439" t="str">
            <v>Пр-во "Севкабель"</v>
          </cell>
        </row>
        <row r="440">
          <cell r="A440" t="str">
            <v>NYM 2х1,5 (Севкабель)</v>
          </cell>
          <cell r="FQ440">
            <v>9.4600000000000009</v>
          </cell>
        </row>
        <row r="441">
          <cell r="A441" t="str">
            <v>NYM 2х2,5 (Севкабель)</v>
          </cell>
          <cell r="FQ441">
            <v>13.1</v>
          </cell>
        </row>
        <row r="442">
          <cell r="A442" t="str">
            <v>NYM 3х1,5 (Севкабель)</v>
          </cell>
          <cell r="FQ442">
            <v>10.82</v>
          </cell>
        </row>
        <row r="443">
          <cell r="A443" t="str">
            <v>NYM 3х2,5 (Севкабель)</v>
          </cell>
          <cell r="FQ443">
            <v>15.97</v>
          </cell>
        </row>
        <row r="444">
          <cell r="A444" t="str">
            <v>NYM 4х1,5 (Севкабель)</v>
          </cell>
          <cell r="FQ444">
            <v>14.8</v>
          </cell>
        </row>
        <row r="445">
          <cell r="A445" t="str">
            <v>NYM 4х2,5 (Севкабель)</v>
          </cell>
          <cell r="FQ445">
            <v>21.14</v>
          </cell>
        </row>
        <row r="446">
          <cell r="A446" t="str">
            <v>NYM 5х1,5 (Севкабель)</v>
          </cell>
          <cell r="FQ446">
            <v>18.55</v>
          </cell>
        </row>
        <row r="447">
          <cell r="A447" t="str">
            <v>NYM 5х2,5 (Севкабель)</v>
          </cell>
          <cell r="FQ447">
            <v>25.95</v>
          </cell>
        </row>
        <row r="448">
          <cell r="A448" t="str">
            <v xml:space="preserve"> Кабель медный силовой негорючий</v>
          </cell>
        </row>
        <row r="449">
          <cell r="A449" t="str">
            <v>ВВГнг 1х  1,5</v>
          </cell>
          <cell r="FQ449">
            <v>4.38</v>
          </cell>
        </row>
        <row r="450">
          <cell r="A450" t="str">
            <v>ВВГнг 1х  2,5</v>
          </cell>
          <cell r="FQ450">
            <v>6.12</v>
          </cell>
        </row>
        <row r="451">
          <cell r="A451" t="str">
            <v>ВВГнг 1х  4</v>
          </cell>
          <cell r="FQ451">
            <v>8.56</v>
          </cell>
        </row>
        <row r="452">
          <cell r="A452" t="str">
            <v>ВВГнг 1х  6</v>
          </cell>
          <cell r="FQ452">
            <v>11.78</v>
          </cell>
        </row>
        <row r="453">
          <cell r="A453" t="str">
            <v>ВВГнг 1х 10</v>
          </cell>
          <cell r="FQ453">
            <v>18.73</v>
          </cell>
        </row>
        <row r="454">
          <cell r="A454" t="str">
            <v>ВВГнг 1х 16</v>
          </cell>
          <cell r="FQ454">
            <v>32.5</v>
          </cell>
        </row>
        <row r="455">
          <cell r="A455" t="str">
            <v>ВВГнг 1х 25</v>
          </cell>
          <cell r="FQ455">
            <v>48.25</v>
          </cell>
        </row>
        <row r="456">
          <cell r="A456" t="str">
            <v>ВВГнг 1х 35</v>
          </cell>
          <cell r="FQ456">
            <v>64.92</v>
          </cell>
        </row>
        <row r="457">
          <cell r="A457" t="str">
            <v>ВВГнг 1х 50</v>
          </cell>
          <cell r="FQ457">
            <v>90.36</v>
          </cell>
        </row>
        <row r="458">
          <cell r="A458" t="str">
            <v>ВВГнг 1х 70</v>
          </cell>
          <cell r="FQ458">
            <v>127.41</v>
          </cell>
        </row>
        <row r="459">
          <cell r="A459" t="str">
            <v>ВВГнг 1х 95</v>
          </cell>
          <cell r="FQ459">
            <v>170.95</v>
          </cell>
        </row>
        <row r="460">
          <cell r="A460" t="str">
            <v>ВВГнг 1х120</v>
          </cell>
          <cell r="FQ460">
            <v>214.93</v>
          </cell>
        </row>
        <row r="461">
          <cell r="A461" t="str">
            <v>ВВГнг 1х150</v>
          </cell>
          <cell r="FQ461">
            <v>271.51</v>
          </cell>
        </row>
        <row r="462">
          <cell r="A462" t="str">
            <v>ВВГнг 1х185</v>
          </cell>
          <cell r="FQ462">
            <v>339.36</v>
          </cell>
        </row>
        <row r="463">
          <cell r="A463" t="str">
            <v>ВВГнг 1х240</v>
          </cell>
          <cell r="FQ463">
            <v>410.78</v>
          </cell>
        </row>
        <row r="464">
          <cell r="A464" t="str">
            <v>ВВГнг-п 2х  1,5</v>
          </cell>
          <cell r="FQ464">
            <v>6.37</v>
          </cell>
        </row>
        <row r="465">
          <cell r="A465" t="str">
            <v>ВВГнг-п 2х  2,5</v>
          </cell>
          <cell r="FQ465">
            <v>9.19</v>
          </cell>
        </row>
        <row r="466">
          <cell r="A466" t="str">
            <v>ВВГнг-п 2х  4</v>
          </cell>
          <cell r="FQ466">
            <v>13.62</v>
          </cell>
        </row>
        <row r="467">
          <cell r="A467" t="str">
            <v>ВВГнг-п 2х  6</v>
          </cell>
          <cell r="FQ467">
            <v>20.48</v>
          </cell>
        </row>
        <row r="468">
          <cell r="A468" t="str">
            <v>ВВГнг-п 2х 10</v>
          </cell>
          <cell r="FQ468">
            <v>33.630000000000003</v>
          </cell>
        </row>
        <row r="469">
          <cell r="A469" t="str">
            <v>ВВГнг-п 2х 16</v>
          </cell>
          <cell r="FQ469">
            <v>52.11</v>
          </cell>
        </row>
        <row r="470">
          <cell r="A470" t="str">
            <v>ВВГнг 2х 25</v>
          </cell>
          <cell r="FQ470">
            <v>92.97</v>
          </cell>
        </row>
        <row r="471">
          <cell r="A471" t="str">
            <v>ВВГнг 2х 35</v>
          </cell>
          <cell r="FQ471">
            <v>119.24</v>
          </cell>
        </row>
        <row r="472">
          <cell r="A472" t="str">
            <v>ВВГнг-п 3х  1,5</v>
          </cell>
          <cell r="FQ472">
            <v>9.18</v>
          </cell>
        </row>
        <row r="473">
          <cell r="A473" t="str">
            <v>ВВГнг-п 3х  2,5</v>
          </cell>
          <cell r="FQ473">
            <v>13.72</v>
          </cell>
        </row>
        <row r="474">
          <cell r="A474" t="str">
            <v>ВВГнг-п 3х  4</v>
          </cell>
          <cell r="FQ474">
            <v>20.71</v>
          </cell>
        </row>
        <row r="475">
          <cell r="A475" t="str">
            <v>ВВГнг-п 3х  6</v>
          </cell>
          <cell r="FQ475">
            <v>30.43</v>
          </cell>
        </row>
        <row r="476">
          <cell r="A476" t="str">
            <v>ВВГнг 3х  1,5</v>
          </cell>
          <cell r="FQ476">
            <v>9.23</v>
          </cell>
        </row>
        <row r="477">
          <cell r="A477" t="str">
            <v>ВВГнг 3х  2,5</v>
          </cell>
          <cell r="FQ477">
            <v>14.41</v>
          </cell>
        </row>
        <row r="478">
          <cell r="A478" t="str">
            <v>ВВГнг 3х  4</v>
          </cell>
          <cell r="FQ478">
            <v>21.18</v>
          </cell>
        </row>
        <row r="479">
          <cell r="A479" t="str">
            <v>ВВГнг 3х  6</v>
          </cell>
          <cell r="FQ479">
            <v>31.06</v>
          </cell>
        </row>
        <row r="480">
          <cell r="A480" t="str">
            <v>ВВГнг 3х 10</v>
          </cell>
          <cell r="FQ480">
            <v>48.76</v>
          </cell>
        </row>
        <row r="481">
          <cell r="A481" t="str">
            <v>ВВГнг 3х 16</v>
          </cell>
          <cell r="FQ481">
            <v>76.930000000000007</v>
          </cell>
        </row>
        <row r="482">
          <cell r="A482" t="str">
            <v>ВВГнг 3х 25</v>
          </cell>
          <cell r="FQ482">
            <v>104.65</v>
          </cell>
        </row>
        <row r="483">
          <cell r="A483" t="str">
            <v>ВВГнг 3х 35</v>
          </cell>
          <cell r="FQ483">
            <v>163.25</v>
          </cell>
        </row>
        <row r="484">
          <cell r="A484" t="str">
            <v>ВВГнг 3х 50</v>
          </cell>
          <cell r="FQ484">
            <v>239.6</v>
          </cell>
        </row>
        <row r="485">
          <cell r="A485" t="str">
            <v>ВВГнг 3х  2,5+1х1,5</v>
          </cell>
          <cell r="FQ485">
            <v>18.8</v>
          </cell>
        </row>
        <row r="486">
          <cell r="A486" t="str">
            <v>ВВГнг 3х  4+1х2,5</v>
          </cell>
          <cell r="FQ486">
            <v>29.81</v>
          </cell>
        </row>
        <row r="487">
          <cell r="A487" t="str">
            <v>ВВГнг 3х  6+1х4</v>
          </cell>
          <cell r="FQ487">
            <v>41.65</v>
          </cell>
        </row>
        <row r="488">
          <cell r="A488" t="str">
            <v>ВВГнг 3х 10+1х6</v>
          </cell>
          <cell r="FQ488">
            <v>67.25</v>
          </cell>
        </row>
        <row r="489">
          <cell r="A489" t="str">
            <v>ВВГнг 3х 16+1х10</v>
          </cell>
          <cell r="FQ489">
            <v>115.16</v>
          </cell>
        </row>
        <row r="490">
          <cell r="A490" t="str">
            <v>ВВГнг 3х 25+1х16</v>
          </cell>
          <cell r="FQ490">
            <v>174.38</v>
          </cell>
        </row>
        <row r="491">
          <cell r="A491" t="str">
            <v>ВВГнг 3х 35+1х16</v>
          </cell>
          <cell r="FQ491">
            <v>237.45</v>
          </cell>
        </row>
        <row r="492">
          <cell r="A492" t="str">
            <v>ВВГнг 3х 50+1х25</v>
          </cell>
          <cell r="FQ492">
            <v>326.45</v>
          </cell>
        </row>
        <row r="493">
          <cell r="A493" t="str">
            <v>ВВГнг 3х 70+1х35</v>
          </cell>
          <cell r="FQ493">
            <v>422.27</v>
          </cell>
        </row>
        <row r="494">
          <cell r="A494" t="str">
            <v>ВВГнг 3х 95+1х50</v>
          </cell>
          <cell r="FQ494">
            <v>555.82000000000005</v>
          </cell>
        </row>
        <row r="495">
          <cell r="A495" t="str">
            <v>ВВГнг 3х120+1х70</v>
          </cell>
          <cell r="FQ495">
            <v>752.48</v>
          </cell>
        </row>
        <row r="496">
          <cell r="A496" t="str">
            <v>ВВГнг 3х150+1х70</v>
          </cell>
          <cell r="FQ496">
            <v>839.82</v>
          </cell>
        </row>
        <row r="497">
          <cell r="A497" t="str">
            <v>ВВГнг 3х185+1х95</v>
          </cell>
          <cell r="FQ497">
            <v>1059.92</v>
          </cell>
        </row>
        <row r="498">
          <cell r="A498" t="str">
            <v>ВВГнг 3х240+1х120</v>
          </cell>
          <cell r="FQ498">
            <v>1469.82</v>
          </cell>
        </row>
        <row r="499">
          <cell r="A499" t="str">
            <v>ВВГнг 4х  1,5</v>
          </cell>
          <cell r="FQ499">
            <v>12.21</v>
          </cell>
        </row>
        <row r="500">
          <cell r="A500" t="str">
            <v>ВВГнг 4х  2,5</v>
          </cell>
          <cell r="FQ500">
            <v>18.63</v>
          </cell>
        </row>
        <row r="501">
          <cell r="A501" t="str">
            <v>ВВГнг 4х  4</v>
          </cell>
          <cell r="FQ501">
            <v>28.17</v>
          </cell>
        </row>
        <row r="502">
          <cell r="A502" t="str">
            <v>ВВГнг 4х  6</v>
          </cell>
          <cell r="FQ502">
            <v>40.31</v>
          </cell>
        </row>
        <row r="503">
          <cell r="A503" t="str">
            <v>ВВГнг 4х 10</v>
          </cell>
          <cell r="FQ503">
            <v>61.79</v>
          </cell>
        </row>
        <row r="504">
          <cell r="A504" t="str">
            <v>ВВГнг 4х 16</v>
          </cell>
          <cell r="FQ504">
            <v>94.65</v>
          </cell>
        </row>
        <row r="505">
          <cell r="A505" t="str">
            <v>ВВГнг 4х 25</v>
          </cell>
          <cell r="FQ505">
            <v>158.44</v>
          </cell>
        </row>
        <row r="506">
          <cell r="A506" t="str">
            <v>ВВГнг 4х 35</v>
          </cell>
          <cell r="FQ506">
            <v>208.41</v>
          </cell>
        </row>
        <row r="507">
          <cell r="A507" t="str">
            <v>ВВГнг 4х 50</v>
          </cell>
          <cell r="FQ507">
            <v>307.89</v>
          </cell>
        </row>
        <row r="508">
          <cell r="A508" t="str">
            <v>ВВГнг 4х 70</v>
          </cell>
          <cell r="FQ508">
            <v>442.9</v>
          </cell>
        </row>
        <row r="509">
          <cell r="A509" t="str">
            <v>ВВГнг 4х 95</v>
          </cell>
          <cell r="FQ509">
            <v>607.27</v>
          </cell>
        </row>
        <row r="510">
          <cell r="A510" t="str">
            <v>ВВГнг 4х120</v>
          </cell>
          <cell r="FQ510">
            <v>742.02</v>
          </cell>
        </row>
        <row r="511">
          <cell r="A511" t="str">
            <v>ВВГнг 4х150</v>
          </cell>
          <cell r="FQ511">
            <v>932.54</v>
          </cell>
        </row>
        <row r="512">
          <cell r="A512" t="str">
            <v>ВВГнг 4х185</v>
          </cell>
          <cell r="FQ512">
            <v>1138.44</v>
          </cell>
        </row>
        <row r="513">
          <cell r="A513" t="str">
            <v>ВВГнг 4х240</v>
          </cell>
          <cell r="FQ513">
            <v>1514.99</v>
          </cell>
        </row>
        <row r="514">
          <cell r="A514" t="str">
            <v>ВВГнг 5х  1,5</v>
          </cell>
          <cell r="FQ514">
            <v>15.23</v>
          </cell>
        </row>
        <row r="515">
          <cell r="A515" t="str">
            <v>ВВГнг 5х  2,5</v>
          </cell>
          <cell r="FQ515">
            <v>22.56</v>
          </cell>
        </row>
        <row r="516">
          <cell r="A516" t="str">
            <v>ВВГнг 5х  4</v>
          </cell>
          <cell r="FQ516">
            <v>34.76</v>
          </cell>
        </row>
        <row r="517">
          <cell r="A517" t="str">
            <v>ВВГнг 5х  6</v>
          </cell>
          <cell r="FQ517">
            <v>49.84</v>
          </cell>
        </row>
        <row r="518">
          <cell r="A518" t="str">
            <v>ВВГнг 5х 10</v>
          </cell>
          <cell r="FQ518">
            <v>77.31</v>
          </cell>
        </row>
        <row r="519">
          <cell r="A519" t="str">
            <v>ВВГнг 5х 16</v>
          </cell>
          <cell r="FQ519">
            <v>118.74</v>
          </cell>
        </row>
        <row r="520">
          <cell r="A520" t="str">
            <v>ВВГнг 5х 25</v>
          </cell>
          <cell r="FQ520">
            <v>193.25</v>
          </cell>
        </row>
        <row r="521">
          <cell r="A521" t="str">
            <v>ВВГнг 5х 35</v>
          </cell>
          <cell r="FQ521">
            <v>273.75</v>
          </cell>
        </row>
        <row r="522">
          <cell r="A522" t="str">
            <v>ВВГнг 5х 50</v>
          </cell>
          <cell r="FQ522">
            <v>388.86</v>
          </cell>
        </row>
        <row r="523">
          <cell r="A523" t="str">
            <v>ВВГнг 5х 70</v>
          </cell>
          <cell r="FQ523">
            <v>569.25</v>
          </cell>
        </row>
        <row r="524">
          <cell r="A524" t="str">
            <v>ВВГнг 5х 95</v>
          </cell>
          <cell r="FQ524">
            <v>771.51</v>
          </cell>
        </row>
        <row r="525">
          <cell r="A525" t="str">
            <v>ВВГнг 5х120</v>
          </cell>
          <cell r="FQ525">
            <v>965.97</v>
          </cell>
        </row>
        <row r="526">
          <cell r="A526" t="str">
            <v>ВВГнг 5х150</v>
          </cell>
          <cell r="FQ526">
            <v>1195.56</v>
          </cell>
        </row>
        <row r="527">
          <cell r="A527" t="str">
            <v>ВВГнг 5х185</v>
          </cell>
          <cell r="FQ527">
            <v>1658.72</v>
          </cell>
        </row>
        <row r="528">
          <cell r="A528" t="str">
            <v>ВВГнг-LS 1х  1,5</v>
          </cell>
          <cell r="FQ528">
            <v>5.73</v>
          </cell>
        </row>
        <row r="529">
          <cell r="A529" t="str">
            <v>ВВГнг-LS 1х  2,5</v>
          </cell>
          <cell r="FQ529">
            <v>8.19</v>
          </cell>
        </row>
        <row r="530">
          <cell r="A530" t="str">
            <v>ВВГнг-LS 1х  4</v>
          </cell>
          <cell r="FQ530">
            <v>11.14</v>
          </cell>
        </row>
        <row r="531">
          <cell r="A531" t="str">
            <v>ВВГнг-LS 1х  6</v>
          </cell>
          <cell r="FQ531">
            <v>15.05</v>
          </cell>
        </row>
        <row r="532">
          <cell r="A532" t="str">
            <v>ВВГнг-LS 1х 10</v>
          </cell>
          <cell r="FQ532">
            <v>23.73</v>
          </cell>
        </row>
        <row r="533">
          <cell r="A533" t="str">
            <v>ВВГнг-LS 1х 16</v>
          </cell>
          <cell r="FQ533">
            <v>39.770000000000003</v>
          </cell>
        </row>
        <row r="534">
          <cell r="A534" t="str">
            <v>ВВГнг-LS 1х 25</v>
          </cell>
          <cell r="FQ534">
            <v>58.76</v>
          </cell>
        </row>
        <row r="535">
          <cell r="A535" t="str">
            <v>ВВГнг-LS 1х 35</v>
          </cell>
          <cell r="FQ535">
            <v>76.02</v>
          </cell>
        </row>
        <row r="536">
          <cell r="A536" t="str">
            <v>ВВГнг-LS 1х 50</v>
          </cell>
          <cell r="FQ536">
            <v>108.84</v>
          </cell>
        </row>
        <row r="537">
          <cell r="A537" t="str">
            <v>ВВГнг-LS 1х 70</v>
          </cell>
          <cell r="FQ537">
            <v>145.94999999999999</v>
          </cell>
        </row>
        <row r="538">
          <cell r="A538" t="str">
            <v>ВВГнг-LS 1х 95</v>
          </cell>
          <cell r="FQ538">
            <v>159.66999999999999</v>
          </cell>
        </row>
        <row r="539">
          <cell r="A539" t="str">
            <v>ВВГнг-LS 1х120</v>
          </cell>
          <cell r="FQ539">
            <v>267.52</v>
          </cell>
        </row>
        <row r="540">
          <cell r="A540" t="str">
            <v>ВВГнг-LS 1х150</v>
          </cell>
          <cell r="FQ540">
            <v>331.71</v>
          </cell>
        </row>
        <row r="541">
          <cell r="A541" t="str">
            <v>ВВГнг-LS 1х185</v>
          </cell>
          <cell r="FQ541">
            <v>319.24</v>
          </cell>
        </row>
        <row r="542">
          <cell r="A542" t="str">
            <v>ВВГнг-LS 1х240</v>
          </cell>
          <cell r="FQ542">
            <v>488.94</v>
          </cell>
        </row>
        <row r="543">
          <cell r="A543" t="str">
            <v>ВВГнг-LS-п 2х1,5</v>
          </cell>
          <cell r="FQ543">
            <v>11.7</v>
          </cell>
        </row>
        <row r="544">
          <cell r="A544" t="str">
            <v>ВВГнг-LS-п 2х2,5</v>
          </cell>
          <cell r="FQ544">
            <v>16.309999999999999</v>
          </cell>
        </row>
        <row r="545">
          <cell r="A545" t="str">
            <v>ВВГнг-LS-п 2х4</v>
          </cell>
          <cell r="FQ545">
            <v>25.07</v>
          </cell>
        </row>
        <row r="546">
          <cell r="A546" t="str">
            <v>ВВГнг-LS-п 2х6</v>
          </cell>
          <cell r="FQ546">
            <v>34.520000000000003</v>
          </cell>
        </row>
        <row r="547">
          <cell r="A547" t="str">
            <v>ВВГнг-LS 2х  1,5</v>
          </cell>
          <cell r="FQ547">
            <v>12.07</v>
          </cell>
        </row>
        <row r="548">
          <cell r="A548" t="str">
            <v>ВВГнг-LS 2х  2,5</v>
          </cell>
          <cell r="FQ548">
            <v>16.91</v>
          </cell>
        </row>
        <row r="549">
          <cell r="A549" t="str">
            <v>ВВГнг-LS 2х  4</v>
          </cell>
          <cell r="FQ549">
            <v>26.04</v>
          </cell>
        </row>
        <row r="550">
          <cell r="A550" t="str">
            <v>ВВГнг-LS 2х  6</v>
          </cell>
          <cell r="FQ550">
            <v>35.549999999999997</v>
          </cell>
        </row>
        <row r="551">
          <cell r="A551" t="str">
            <v>ВВГнг-LS 2х 10</v>
          </cell>
          <cell r="FQ551">
            <v>52.37</v>
          </cell>
        </row>
        <row r="552">
          <cell r="A552" t="str">
            <v>ВВГнг-LS 2х 16</v>
          </cell>
          <cell r="FQ552">
            <v>87.08</v>
          </cell>
        </row>
        <row r="553">
          <cell r="A553" t="str">
            <v>ВВГнг-LS-п 3х1,5</v>
          </cell>
          <cell r="FQ553">
            <v>15.92</v>
          </cell>
        </row>
        <row r="554">
          <cell r="A554" t="str">
            <v>ВВГнг-LS-п 3х2,5</v>
          </cell>
          <cell r="FQ554">
            <v>23.17</v>
          </cell>
        </row>
        <row r="555">
          <cell r="A555" t="str">
            <v>ВВГнг-LS-п 3х4</v>
          </cell>
          <cell r="FQ555">
            <v>30.76</v>
          </cell>
        </row>
        <row r="556">
          <cell r="A556" t="str">
            <v>ВВГнг-LS-п 3х6</v>
          </cell>
          <cell r="FQ556">
            <v>46.42</v>
          </cell>
        </row>
        <row r="557">
          <cell r="A557" t="str">
            <v>ВВГнг-LS 3х  1,5</v>
          </cell>
          <cell r="FQ557">
            <v>15.72</v>
          </cell>
        </row>
        <row r="558">
          <cell r="A558" t="str">
            <v>ВВГнг-LS 3х  2,5</v>
          </cell>
          <cell r="FQ558">
            <v>22.97</v>
          </cell>
        </row>
        <row r="559">
          <cell r="A559" t="str">
            <v>ВВГнг-LS 3х  4</v>
          </cell>
          <cell r="FQ559">
            <v>31.22</v>
          </cell>
        </row>
        <row r="560">
          <cell r="A560" t="str">
            <v>ВВГнг-LS 3х  6</v>
          </cell>
          <cell r="FQ560">
            <v>45.21</v>
          </cell>
        </row>
        <row r="561">
          <cell r="A561" t="str">
            <v>ВВГнг-LS 3х 10</v>
          </cell>
          <cell r="FQ561">
            <v>68.709999999999994</v>
          </cell>
        </row>
        <row r="562">
          <cell r="A562" t="str">
            <v>ВВГнг-LS 3х 16</v>
          </cell>
          <cell r="FQ562">
            <v>104.49</v>
          </cell>
        </row>
        <row r="563">
          <cell r="A563" t="str">
            <v>ВВГнг-LS 3х 25</v>
          </cell>
          <cell r="FQ563">
            <v>174.13</v>
          </cell>
        </row>
        <row r="564">
          <cell r="A564" t="str">
            <v>ВВГнг-LS 3х 35</v>
          </cell>
          <cell r="FQ564">
            <v>233.95</v>
          </cell>
        </row>
        <row r="565">
          <cell r="A565" t="str">
            <v>ВВГнг-LS 3х 50</v>
          </cell>
          <cell r="FQ565">
            <v>288.2</v>
          </cell>
        </row>
        <row r="566">
          <cell r="A566" t="str">
            <v>ВВГнг-LS 3х  2,5+1х1,5</v>
          </cell>
          <cell r="FQ566">
            <v>28.56</v>
          </cell>
        </row>
        <row r="567">
          <cell r="A567" t="str">
            <v>ВВГнг-LS 3х  4+1х2,5</v>
          </cell>
          <cell r="FQ567">
            <v>40.049999999999997</v>
          </cell>
        </row>
        <row r="568">
          <cell r="A568" t="str">
            <v>ВВГнг-LS 3х  6+1х4</v>
          </cell>
          <cell r="FQ568">
            <v>56.63</v>
          </cell>
        </row>
        <row r="569">
          <cell r="A569" t="str">
            <v>ВВГнг-LS 3х 10+1х6</v>
          </cell>
          <cell r="FQ569">
            <v>79.33</v>
          </cell>
        </row>
        <row r="570">
          <cell r="A570" t="str">
            <v>ВВГнг-LS 3х 16+1х10</v>
          </cell>
          <cell r="FQ570">
            <v>127.08</v>
          </cell>
        </row>
        <row r="571">
          <cell r="A571" t="str">
            <v>ВВГнг-LS 3х 25+1х16</v>
          </cell>
          <cell r="FQ571">
            <v>188.07</v>
          </cell>
        </row>
        <row r="572">
          <cell r="A572" t="str">
            <v>ВВГнг-LS 3х 35+1х16</v>
          </cell>
          <cell r="FQ572">
            <v>239.63</v>
          </cell>
        </row>
        <row r="573">
          <cell r="A573" t="str">
            <v>ВВГнг-LS 3х 50+1х25</v>
          </cell>
          <cell r="FQ573">
            <v>314.54000000000002</v>
          </cell>
        </row>
        <row r="574">
          <cell r="A574" t="str">
            <v>ВВГнг-LS 3х 70+1х35</v>
          </cell>
          <cell r="FQ574">
            <v>540.17999999999995</v>
          </cell>
        </row>
        <row r="575">
          <cell r="A575" t="str">
            <v>ВВГнг-LS 3х 95+1х50</v>
          </cell>
          <cell r="FQ575">
            <v>578.62</v>
          </cell>
        </row>
        <row r="576">
          <cell r="A576" t="str">
            <v>ВВГнг-LS 3х120+1х70</v>
          </cell>
          <cell r="FQ576">
            <v>725.34</v>
          </cell>
        </row>
        <row r="577">
          <cell r="A577" t="str">
            <v>ВВГнг-LS 3х150+1х70</v>
          </cell>
          <cell r="FQ577">
            <v>855.46</v>
          </cell>
        </row>
        <row r="578">
          <cell r="A578" t="str">
            <v>ВВГнг-LS 3х185+1х95</v>
          </cell>
          <cell r="FQ578">
            <v>1385.96</v>
          </cell>
        </row>
        <row r="579">
          <cell r="A579" t="str">
            <v>ВВГнг-LS 3х240+1х120</v>
          </cell>
          <cell r="FQ579">
            <v>1801.93</v>
          </cell>
        </row>
        <row r="580">
          <cell r="A580" t="str">
            <v>ВВГнг-LS 4х  1,5</v>
          </cell>
          <cell r="FQ580">
            <v>21.8</v>
          </cell>
        </row>
        <row r="581">
          <cell r="A581" t="str">
            <v>ВВГнг-LS 4х  2,5</v>
          </cell>
          <cell r="FQ581">
            <v>30.67</v>
          </cell>
        </row>
        <row r="582">
          <cell r="A582" t="str">
            <v>ВВГнг-LS 4х  4</v>
          </cell>
          <cell r="FQ582">
            <v>43.1</v>
          </cell>
        </row>
        <row r="583">
          <cell r="A583" t="str">
            <v>ВВГнг-LS 4х  6</v>
          </cell>
          <cell r="FQ583">
            <v>58.09</v>
          </cell>
        </row>
        <row r="584">
          <cell r="A584" t="str">
            <v>ВВГнг-LS 4х 10</v>
          </cell>
          <cell r="FQ584">
            <v>89.06</v>
          </cell>
        </row>
        <row r="585">
          <cell r="A585" t="str">
            <v>ВВГнг-LS 4х 16</v>
          </cell>
          <cell r="FQ585">
            <v>131.61000000000001</v>
          </cell>
        </row>
        <row r="586">
          <cell r="A586" t="str">
            <v>ВВГнг-LS 4х 25</v>
          </cell>
          <cell r="FQ586">
            <v>204.09</v>
          </cell>
        </row>
        <row r="587">
          <cell r="A587" t="str">
            <v>ВВГнг-LS 4х 35</v>
          </cell>
          <cell r="FQ587">
            <v>276.43</v>
          </cell>
        </row>
        <row r="588">
          <cell r="A588" t="str">
            <v>ВВГнг-LS 4х 50</v>
          </cell>
          <cell r="FQ588">
            <v>397.1</v>
          </cell>
        </row>
        <row r="589">
          <cell r="A589" t="str">
            <v>ВВГнг-LS 4х 70</v>
          </cell>
          <cell r="FQ589">
            <v>542.91999999999996</v>
          </cell>
        </row>
        <row r="590">
          <cell r="A590" t="str">
            <v>ВВГнг-LS 4х 95</v>
          </cell>
          <cell r="FQ590">
            <v>742.95</v>
          </cell>
        </row>
        <row r="591">
          <cell r="A591" t="str">
            <v>ВВГнг-LS 4х120</v>
          </cell>
          <cell r="FQ591">
            <v>833.54</v>
          </cell>
        </row>
        <row r="592">
          <cell r="A592" t="str">
            <v>ВВГнг-LS 4х150</v>
          </cell>
          <cell r="FQ592">
            <v>1182.6300000000001</v>
          </cell>
        </row>
        <row r="593">
          <cell r="A593" t="str">
            <v>ВВГнг-LS 4х185</v>
          </cell>
          <cell r="FQ593">
            <v>1322.43</v>
          </cell>
        </row>
        <row r="594">
          <cell r="A594" t="str">
            <v>ВВГнг-LS 4х240</v>
          </cell>
          <cell r="FQ594">
            <v>1895.17</v>
          </cell>
        </row>
        <row r="595">
          <cell r="A595" t="str">
            <v>ВВГнг-LS 5х  1,5</v>
          </cell>
          <cell r="FQ595">
            <v>24.83</v>
          </cell>
        </row>
        <row r="596">
          <cell r="A596" t="str">
            <v>ВВГнг-LS 5х  2,5</v>
          </cell>
          <cell r="FQ596">
            <v>35.01</v>
          </cell>
        </row>
        <row r="597">
          <cell r="A597" t="str">
            <v>ВВГнг-LS 5х  4</v>
          </cell>
          <cell r="FQ597">
            <v>52</v>
          </cell>
        </row>
        <row r="598">
          <cell r="A598" t="str">
            <v>ВВГнг-LS 5х  6</v>
          </cell>
          <cell r="FQ598">
            <v>71.36</v>
          </cell>
        </row>
        <row r="599">
          <cell r="A599" t="str">
            <v>ВВГнг-LS 5х 10</v>
          </cell>
          <cell r="FQ599">
            <v>108.13</v>
          </cell>
        </row>
        <row r="600">
          <cell r="A600" t="str">
            <v>ВВГнг-LS 5х 16</v>
          </cell>
          <cell r="FQ600">
            <v>165</v>
          </cell>
        </row>
        <row r="601">
          <cell r="A601" t="str">
            <v>ВВГнг-LS 5х 25</v>
          </cell>
          <cell r="FQ601">
            <v>250.63</v>
          </cell>
        </row>
        <row r="602">
          <cell r="A602" t="str">
            <v>ВВГнг-LS 5х 35</v>
          </cell>
          <cell r="FQ602">
            <v>346.18</v>
          </cell>
        </row>
        <row r="603">
          <cell r="A603" t="str">
            <v>ВВГнг-LS 5х 50</v>
          </cell>
          <cell r="FQ603">
            <v>486.32</v>
          </cell>
        </row>
        <row r="604">
          <cell r="A604" t="str">
            <v>ВВГнг-LS 5х 70</v>
          </cell>
          <cell r="FQ604">
            <v>691.33</v>
          </cell>
        </row>
        <row r="605">
          <cell r="A605" t="str">
            <v>ВВГнг-LS 5х 95</v>
          </cell>
          <cell r="FQ605">
            <v>928.36</v>
          </cell>
        </row>
        <row r="606">
          <cell r="A606" t="str">
            <v>ВВГнг-LS 5х120</v>
          </cell>
          <cell r="FQ606">
            <v>1156.03</v>
          </cell>
        </row>
        <row r="607">
          <cell r="A607" t="str">
            <v>ВВГнг-LS 5х150</v>
          </cell>
          <cell r="FQ607">
            <v>1398.51</v>
          </cell>
        </row>
        <row r="608">
          <cell r="A608" t="str">
            <v>ВВГнг-LS 5х185</v>
          </cell>
          <cell r="FQ608">
            <v>2793.06</v>
          </cell>
        </row>
        <row r="609">
          <cell r="A609" t="str">
            <v xml:space="preserve"> Кабель медный силовой с заполнением</v>
          </cell>
          <cell r="FQ609">
            <v>0</v>
          </cell>
        </row>
        <row r="610">
          <cell r="A610" t="str">
            <v>ВВГз 2х  1,5</v>
          </cell>
          <cell r="FQ610">
            <v>7.55</v>
          </cell>
        </row>
        <row r="611">
          <cell r="A611" t="str">
            <v>ВВГз 2х  2,5</v>
          </cell>
          <cell r="FQ611">
            <v>11.17</v>
          </cell>
        </row>
        <row r="612">
          <cell r="A612" t="str">
            <v>ВВГз 2х  4</v>
          </cell>
          <cell r="FQ612">
            <v>17.440000000000001</v>
          </cell>
        </row>
        <row r="613">
          <cell r="A613" t="str">
            <v>ВВГз 2х  6</v>
          </cell>
          <cell r="FQ613">
            <v>24.51</v>
          </cell>
        </row>
        <row r="614">
          <cell r="A614" t="str">
            <v>ВВГз 2х 10</v>
          </cell>
          <cell r="FQ614">
            <v>45.51</v>
          </cell>
        </row>
        <row r="615">
          <cell r="A615" t="str">
            <v>ВВГз 3х  1,5</v>
          </cell>
          <cell r="FQ615">
            <v>10.37</v>
          </cell>
        </row>
        <row r="616">
          <cell r="A616" t="str">
            <v>ВВГз 3х  2,5</v>
          </cell>
          <cell r="FQ616">
            <v>16.25</v>
          </cell>
        </row>
        <row r="617">
          <cell r="A617" t="str">
            <v>ВВГз 3х  4</v>
          </cell>
          <cell r="FQ617">
            <v>24.6</v>
          </cell>
        </row>
        <row r="618">
          <cell r="A618" t="str">
            <v>ВВГз 3х  6</v>
          </cell>
          <cell r="FQ618">
            <v>35.07</v>
          </cell>
        </row>
        <row r="619">
          <cell r="A619" t="str">
            <v>ВВГз 3х 10</v>
          </cell>
          <cell r="FQ619">
            <v>57.23</v>
          </cell>
        </row>
        <row r="620">
          <cell r="A620" t="str">
            <v>ВВГз 3х 16</v>
          </cell>
          <cell r="FQ620">
            <v>106</v>
          </cell>
        </row>
        <row r="621">
          <cell r="A621" t="str">
            <v>ВВГз 3х  2,5+1х1,5</v>
          </cell>
          <cell r="FQ621">
            <v>18.77</v>
          </cell>
        </row>
        <row r="622">
          <cell r="A622" t="str">
            <v>ВВГз 3х  4+1х2,5</v>
          </cell>
          <cell r="FQ622">
            <v>28.66</v>
          </cell>
        </row>
        <row r="623">
          <cell r="A623" t="str">
            <v>ВВГз 3х  6+1х4</v>
          </cell>
          <cell r="FQ623">
            <v>41.3</v>
          </cell>
        </row>
        <row r="624">
          <cell r="A624" t="str">
            <v>ВВГз 3х 10+1х6</v>
          </cell>
          <cell r="FQ624">
            <v>73.040000000000006</v>
          </cell>
        </row>
        <row r="625">
          <cell r="A625" t="str">
            <v>ВВГз 3х 16+1х10</v>
          </cell>
          <cell r="FQ625">
            <v>105.88</v>
          </cell>
        </row>
        <row r="626">
          <cell r="A626" t="str">
            <v>ВВГз 4х  1,5</v>
          </cell>
          <cell r="FQ626">
            <v>13.79</v>
          </cell>
        </row>
        <row r="627">
          <cell r="A627" t="str">
            <v>ВВГз 4х  2,5</v>
          </cell>
          <cell r="FQ627">
            <v>20.78</v>
          </cell>
        </row>
        <row r="628">
          <cell r="A628" t="str">
            <v>ВВГз 4х  4</v>
          </cell>
          <cell r="FQ628">
            <v>31.69</v>
          </cell>
        </row>
        <row r="629">
          <cell r="A629" t="str">
            <v>ВВГз 4х  6</v>
          </cell>
          <cell r="FQ629">
            <v>45.47</v>
          </cell>
        </row>
        <row r="630">
          <cell r="A630" t="str">
            <v>ВВГз 4х 10</v>
          </cell>
          <cell r="FQ630">
            <v>72.39</v>
          </cell>
        </row>
        <row r="631">
          <cell r="A631" t="str">
            <v>ВВГз 4х 16</v>
          </cell>
          <cell r="FQ631">
            <v>138.6</v>
          </cell>
        </row>
        <row r="632">
          <cell r="A632" t="str">
            <v>ВВГз 4х 25</v>
          </cell>
          <cell r="FQ632">
            <v>208.27</v>
          </cell>
        </row>
        <row r="633">
          <cell r="A633" t="str">
            <v>ВВГз 4х 35</v>
          </cell>
          <cell r="FQ633">
            <v>243.96</v>
          </cell>
        </row>
        <row r="634">
          <cell r="A634" t="str">
            <v>ВВГз 4х 50</v>
          </cell>
          <cell r="FQ634">
            <v>389.76</v>
          </cell>
        </row>
        <row r="635">
          <cell r="A635" t="str">
            <v>ВВГз 4х 70</v>
          </cell>
          <cell r="FQ635">
            <v>509.13</v>
          </cell>
        </row>
        <row r="636">
          <cell r="A636" t="str">
            <v>ВВГз 4х 95</v>
          </cell>
          <cell r="FQ636">
            <v>721.86</v>
          </cell>
        </row>
        <row r="637">
          <cell r="A637" t="str">
            <v>ВВГз 4х120</v>
          </cell>
          <cell r="FQ637">
            <v>873.26</v>
          </cell>
        </row>
        <row r="638">
          <cell r="A638" t="str">
            <v>ВВГз 4х240</v>
          </cell>
          <cell r="FQ638">
            <v>1761.83</v>
          </cell>
        </row>
        <row r="639">
          <cell r="A639" t="str">
            <v>ВВГз 5х  1,5</v>
          </cell>
          <cell r="FQ639">
            <v>20.92</v>
          </cell>
        </row>
        <row r="640">
          <cell r="A640" t="str">
            <v>ВВГз 5х  2,5</v>
          </cell>
          <cell r="FQ640">
            <v>25.45</v>
          </cell>
        </row>
        <row r="641">
          <cell r="A641" t="str">
            <v>ВВГз 5х  4</v>
          </cell>
          <cell r="FQ641">
            <v>44.77</v>
          </cell>
        </row>
        <row r="642">
          <cell r="A642" t="str">
            <v>ВВГз 5х  6</v>
          </cell>
          <cell r="FQ642">
            <v>56.14</v>
          </cell>
        </row>
        <row r="643">
          <cell r="A643" t="str">
            <v>ВВГз 5х 10</v>
          </cell>
          <cell r="FQ643">
            <v>102</v>
          </cell>
        </row>
        <row r="644">
          <cell r="A644" t="str">
            <v>ВВГз 5х 16</v>
          </cell>
          <cell r="FQ644">
            <v>170.24</v>
          </cell>
        </row>
        <row r="645">
          <cell r="A645" t="str">
            <v>ВВГз 5х 25</v>
          </cell>
          <cell r="FQ645">
            <v>257.20999999999998</v>
          </cell>
        </row>
        <row r="646">
          <cell r="A646" t="str">
            <v>ВВГз 5х 35</v>
          </cell>
          <cell r="FQ646">
            <v>346.38</v>
          </cell>
        </row>
        <row r="647">
          <cell r="A647" t="str">
            <v xml:space="preserve"> Кабель медный бронированный</v>
          </cell>
          <cell r="FQ647">
            <v>0</v>
          </cell>
        </row>
        <row r="648">
          <cell r="A648" t="str">
            <v>ВБбШв 3х 2,5</v>
          </cell>
          <cell r="FQ648">
            <v>32.15</v>
          </cell>
        </row>
        <row r="649">
          <cell r="A649" t="str">
            <v>ВБбШв 3х 4</v>
          </cell>
          <cell r="FQ649">
            <v>41.3</v>
          </cell>
        </row>
        <row r="650">
          <cell r="A650" t="str">
            <v>ВБбШв 3х 6</v>
          </cell>
          <cell r="FQ650">
            <v>52.78</v>
          </cell>
        </row>
        <row r="651">
          <cell r="A651" t="str">
            <v>ВБбШв 3х 10</v>
          </cell>
          <cell r="FQ651">
            <v>70.819999999999993</v>
          </cell>
        </row>
        <row r="652">
          <cell r="A652" t="str">
            <v>ВБбШв 3х 16</v>
          </cell>
          <cell r="FQ652">
            <v>116.09</v>
          </cell>
        </row>
        <row r="653">
          <cell r="A653" t="str">
            <v>ВБбШв 3х 25</v>
          </cell>
          <cell r="FQ653">
            <v>149.36000000000001</v>
          </cell>
        </row>
        <row r="654">
          <cell r="A654" t="str">
            <v>ВБбШв 3х 35</v>
          </cell>
          <cell r="FQ654">
            <v>214.15</v>
          </cell>
        </row>
        <row r="655">
          <cell r="A655" t="str">
            <v>ВБбШв 3х 50</v>
          </cell>
          <cell r="FQ655">
            <v>262.77999999999997</v>
          </cell>
        </row>
        <row r="656">
          <cell r="A656" t="str">
            <v>ВБбШв 3х 70</v>
          </cell>
          <cell r="FQ656">
            <v>402.32</v>
          </cell>
        </row>
        <row r="657">
          <cell r="A657" t="str">
            <v>ВБбШв 3х 95</v>
          </cell>
          <cell r="FQ657">
            <v>545.99</v>
          </cell>
        </row>
        <row r="658">
          <cell r="A658" t="str">
            <v>ВБбШв 3х120</v>
          </cell>
          <cell r="FQ658">
            <v>616.16999999999996</v>
          </cell>
        </row>
        <row r="659">
          <cell r="A659" t="str">
            <v>ВБбШв 3х185</v>
          </cell>
          <cell r="FQ659">
            <v>928.92</v>
          </cell>
        </row>
        <row r="660">
          <cell r="A660" t="str">
            <v>ВБбШв 3х240</v>
          </cell>
          <cell r="FQ660">
            <v>1216.7</v>
          </cell>
        </row>
        <row r="661">
          <cell r="A661" t="str">
            <v>ВБбШв 3х 4+1х2,5</v>
          </cell>
          <cell r="FQ661">
            <v>47.36</v>
          </cell>
        </row>
        <row r="662">
          <cell r="A662" t="str">
            <v>ВБбШв 3х 6+1х4</v>
          </cell>
          <cell r="FQ662">
            <v>58.26</v>
          </cell>
        </row>
        <row r="663">
          <cell r="A663" t="str">
            <v>ВБбШв 3х10+1х6</v>
          </cell>
          <cell r="FQ663">
            <v>81.95</v>
          </cell>
        </row>
        <row r="664">
          <cell r="A664" t="str">
            <v>ВБбШв 3х16+1х10</v>
          </cell>
          <cell r="FQ664">
            <v>127.23</v>
          </cell>
        </row>
        <row r="665">
          <cell r="A665" t="str">
            <v>ВБбШв 3х25+1х16</v>
          </cell>
          <cell r="FQ665">
            <v>174.94</v>
          </cell>
        </row>
        <row r="666">
          <cell r="A666" t="str">
            <v>ВБбШв 3х35+1х16</v>
          </cell>
          <cell r="FQ666">
            <v>225.08</v>
          </cell>
        </row>
        <row r="667">
          <cell r="A667" t="str">
            <v>ВБбШв 3х50+1х25</v>
          </cell>
          <cell r="FQ667">
            <v>303.57</v>
          </cell>
        </row>
        <row r="668">
          <cell r="A668" t="str">
            <v>ВБбШв 3х70+1х35</v>
          </cell>
          <cell r="FQ668">
            <v>434.8</v>
          </cell>
        </row>
        <row r="669">
          <cell r="A669" t="str">
            <v>ВБбШв 3х95+1х50</v>
          </cell>
          <cell r="FQ669">
            <v>580.26</v>
          </cell>
        </row>
        <row r="670">
          <cell r="A670" t="str">
            <v>ВБбШв 3х120+1х70</v>
          </cell>
          <cell r="FQ670">
            <v>740.13</v>
          </cell>
        </row>
        <row r="671">
          <cell r="A671" t="str">
            <v>ВБбШв 3х150+1х70</v>
          </cell>
          <cell r="FQ671">
            <v>872.4</v>
          </cell>
        </row>
        <row r="672">
          <cell r="A672" t="str">
            <v>ВБбШв 3х185+1х95</v>
          </cell>
          <cell r="FQ672">
            <v>1093.8900000000001</v>
          </cell>
        </row>
        <row r="673">
          <cell r="A673" t="str">
            <v>ВБбШв 4х 2,5</v>
          </cell>
          <cell r="FQ673">
            <v>34.08</v>
          </cell>
        </row>
        <row r="674">
          <cell r="A674" t="str">
            <v>ВБбШв 4х 4</v>
          </cell>
          <cell r="FQ674">
            <v>44.33</v>
          </cell>
        </row>
        <row r="675">
          <cell r="A675" t="str">
            <v>ВБбШв 4х 6</v>
          </cell>
          <cell r="FQ675">
            <v>57.64</v>
          </cell>
        </row>
        <row r="676">
          <cell r="A676" t="str">
            <v>ВБбШв 4х 10</v>
          </cell>
          <cell r="FQ676">
            <v>87.01</v>
          </cell>
        </row>
        <row r="677">
          <cell r="A677" t="str">
            <v>ВБбШв 4х 16</v>
          </cell>
          <cell r="FQ677">
            <v>124.5</v>
          </cell>
        </row>
        <row r="678">
          <cell r="A678" t="str">
            <v>ВБбШв 4х 25</v>
          </cell>
          <cell r="FQ678">
            <v>184.5</v>
          </cell>
        </row>
        <row r="679">
          <cell r="A679" t="str">
            <v>ВБбШв 4х 35</v>
          </cell>
          <cell r="FQ679">
            <v>246.63</v>
          </cell>
        </row>
        <row r="680">
          <cell r="A680" t="str">
            <v>ВБбШв 4х 50</v>
          </cell>
          <cell r="FQ680">
            <v>357.66</v>
          </cell>
        </row>
        <row r="681">
          <cell r="A681" t="str">
            <v>ВБбШв 4х 70</v>
          </cell>
          <cell r="FQ681">
            <v>487.09</v>
          </cell>
        </row>
        <row r="682">
          <cell r="A682" t="str">
            <v>ВБбШв 4х 95</v>
          </cell>
          <cell r="FQ682">
            <v>658.5</v>
          </cell>
        </row>
        <row r="683">
          <cell r="A683" t="str">
            <v>ВБбШв 4х120</v>
          </cell>
          <cell r="FQ683">
            <v>803.08</v>
          </cell>
        </row>
        <row r="684">
          <cell r="A684" t="str">
            <v>ВБбШв 4х150</v>
          </cell>
          <cell r="FQ684">
            <v>1003.67</v>
          </cell>
        </row>
        <row r="685">
          <cell r="A685" t="str">
            <v>ВБбШв 4х185</v>
          </cell>
          <cell r="FQ685">
            <v>1219.6099999999999</v>
          </cell>
        </row>
        <row r="686">
          <cell r="A686" t="str">
            <v>ВБбШв 4х240</v>
          </cell>
          <cell r="FQ686">
            <v>1598.61</v>
          </cell>
        </row>
        <row r="687">
          <cell r="A687" t="str">
            <v>ВБбШв 5х2,5</v>
          </cell>
          <cell r="FQ687">
            <v>42.77</v>
          </cell>
        </row>
        <row r="688">
          <cell r="A688" t="str">
            <v>ВБбШв 5х4</v>
          </cell>
          <cell r="FQ688">
            <v>58.36</v>
          </cell>
        </row>
        <row r="689">
          <cell r="A689" t="str">
            <v>ВБбШв 5х6</v>
          </cell>
          <cell r="FQ689">
            <v>76.349999999999994</v>
          </cell>
        </row>
        <row r="690">
          <cell r="A690" t="str">
            <v>ВБбШв 5х10</v>
          </cell>
          <cell r="FQ690">
            <v>118.96</v>
          </cell>
        </row>
        <row r="691">
          <cell r="A691" t="str">
            <v>ВБбШв 5х16</v>
          </cell>
          <cell r="FQ691">
            <v>172.8</v>
          </cell>
        </row>
        <row r="692">
          <cell r="A692" t="str">
            <v>ВБбШв 5х25</v>
          </cell>
          <cell r="FQ692">
            <v>256.83</v>
          </cell>
        </row>
        <row r="693">
          <cell r="A693" t="str">
            <v>ВБбШв 5х35</v>
          </cell>
          <cell r="FQ693">
            <v>343.55</v>
          </cell>
        </row>
        <row r="694">
          <cell r="A694" t="str">
            <v>ВБбШв 5х50</v>
          </cell>
          <cell r="FQ694">
            <v>453.33</v>
          </cell>
        </row>
        <row r="695">
          <cell r="A695" t="str">
            <v>ВБбШв 5х70</v>
          </cell>
          <cell r="FQ695">
            <v>609.46</v>
          </cell>
        </row>
        <row r="696">
          <cell r="A696" t="str">
            <v>ВБбШв 5х95</v>
          </cell>
          <cell r="FQ696">
            <v>819.46</v>
          </cell>
        </row>
        <row r="697">
          <cell r="A697" t="str">
            <v>ВБбШв 5х120</v>
          </cell>
          <cell r="FQ697">
            <v>1020.27</v>
          </cell>
        </row>
        <row r="698">
          <cell r="A698" t="str">
            <v>ВБбШв 5х150</v>
          </cell>
          <cell r="FQ698">
            <v>1258.1199999999999</v>
          </cell>
        </row>
        <row r="699">
          <cell r="A699" t="str">
            <v>ВБбШв 5х185</v>
          </cell>
          <cell r="FQ699">
            <v>1711.72</v>
          </cell>
        </row>
        <row r="700">
          <cell r="A700" t="str">
            <v>ВБбШв 5х240</v>
          </cell>
          <cell r="FQ700">
            <v>2221.75</v>
          </cell>
        </row>
        <row r="701">
          <cell r="A701" t="str">
            <v>ВБбШнг 3х 2,5</v>
          </cell>
          <cell r="FQ701">
            <v>41.42</v>
          </cell>
        </row>
        <row r="702">
          <cell r="A702" t="str">
            <v>ВБбШнг 3х 4</v>
          </cell>
          <cell r="FQ702">
            <v>49.07</v>
          </cell>
        </row>
        <row r="703">
          <cell r="A703" t="str">
            <v>ВБбШнг 3х 6</v>
          </cell>
          <cell r="FQ703">
            <v>56.78</v>
          </cell>
        </row>
        <row r="704">
          <cell r="A704" t="str">
            <v>ВБбШнг 3х 10</v>
          </cell>
          <cell r="FQ704">
            <v>88.95</v>
          </cell>
        </row>
        <row r="705">
          <cell r="A705" t="str">
            <v>ВБбШнг 3х 16</v>
          </cell>
          <cell r="FQ705">
            <v>122.86</v>
          </cell>
        </row>
        <row r="706">
          <cell r="A706" t="str">
            <v>ВБбШнг 3х 25</v>
          </cell>
          <cell r="FQ706">
            <v>182.88</v>
          </cell>
        </row>
        <row r="707">
          <cell r="A707" t="str">
            <v>ВБбШнг 3х 35</v>
          </cell>
          <cell r="FQ707">
            <v>242.39</v>
          </cell>
        </row>
        <row r="708">
          <cell r="A708" t="str">
            <v>ВБбШнг 3х 50</v>
          </cell>
          <cell r="FQ708">
            <v>336.4</v>
          </cell>
        </row>
        <row r="709">
          <cell r="A709" t="str">
            <v>ВБбШнг 3х 70</v>
          </cell>
          <cell r="FQ709">
            <v>446.6</v>
          </cell>
        </row>
        <row r="710">
          <cell r="A710" t="str">
            <v>ВБбШнг 3х 95</v>
          </cell>
          <cell r="FQ710">
            <v>599.20000000000005</v>
          </cell>
        </row>
        <row r="711">
          <cell r="A711" t="str">
            <v>ВБбШнг 3х120</v>
          </cell>
          <cell r="FQ711">
            <v>743.13</v>
          </cell>
        </row>
        <row r="712">
          <cell r="A712" t="str">
            <v>ВБбШнг 3х150</v>
          </cell>
          <cell r="FQ712">
            <v>905.68</v>
          </cell>
        </row>
        <row r="713">
          <cell r="A713" t="str">
            <v>ВБбШнг 3х185</v>
          </cell>
          <cell r="FQ713">
            <v>1111.1099999999999</v>
          </cell>
        </row>
        <row r="714">
          <cell r="A714" t="str">
            <v>ВБбШнг 3х240</v>
          </cell>
          <cell r="FQ714">
            <v>1436.55</v>
          </cell>
        </row>
        <row r="715">
          <cell r="A715" t="str">
            <v>ВБбШнг 3х 4+1х2,5</v>
          </cell>
          <cell r="FQ715">
            <v>55.06</v>
          </cell>
        </row>
        <row r="716">
          <cell r="A716" t="str">
            <v>ВБбШнг 3х 6+1х4</v>
          </cell>
          <cell r="FQ716">
            <v>73.05</v>
          </cell>
        </row>
        <row r="717">
          <cell r="A717" t="str">
            <v>ВБбШнг 3х10+1х6</v>
          </cell>
          <cell r="FQ717">
            <v>95.09</v>
          </cell>
        </row>
        <row r="718">
          <cell r="A718" t="str">
            <v>ВБбШнг 3х16+1х10</v>
          </cell>
          <cell r="FQ718">
            <v>133.33000000000001</v>
          </cell>
        </row>
        <row r="719">
          <cell r="A719" t="str">
            <v>ВБбШнг 3х25+1х16</v>
          </cell>
          <cell r="FQ719">
            <v>201.82</v>
          </cell>
        </row>
        <row r="720">
          <cell r="A720" t="str">
            <v>ВБбШнг 3х35+1х16</v>
          </cell>
          <cell r="FQ720">
            <v>245.41</v>
          </cell>
        </row>
        <row r="721">
          <cell r="A721" t="str">
            <v>ВБбШнг 3х50+1х25</v>
          </cell>
          <cell r="FQ721">
            <v>340.77</v>
          </cell>
        </row>
        <row r="722">
          <cell r="A722" t="str">
            <v>ВБбШнг 3х70+1х35</v>
          </cell>
          <cell r="FQ722">
            <v>474.06</v>
          </cell>
        </row>
        <row r="723">
          <cell r="A723" t="str">
            <v>ВБбШнг 3х95+1х50</v>
          </cell>
          <cell r="FQ723">
            <v>590.05999999999995</v>
          </cell>
        </row>
        <row r="724">
          <cell r="A724" t="str">
            <v>ВБбШнг 3х120+1х70</v>
          </cell>
          <cell r="FQ724">
            <v>746.58</v>
          </cell>
        </row>
        <row r="725">
          <cell r="A725" t="str">
            <v>ВБбШнг 3х150+1х70</v>
          </cell>
          <cell r="FQ725">
            <v>887.65</v>
          </cell>
        </row>
        <row r="726">
          <cell r="A726" t="str">
            <v>ВБбШнг 3х185+1х95</v>
          </cell>
          <cell r="FQ726">
            <v>1204.96</v>
          </cell>
        </row>
        <row r="727">
          <cell r="A727" t="str">
            <v>ВБбШнг 4х 2,5</v>
          </cell>
          <cell r="FQ727">
            <v>45.39</v>
          </cell>
        </row>
        <row r="728">
          <cell r="A728" t="str">
            <v>ВБбШнг 4х 4</v>
          </cell>
          <cell r="FQ728">
            <v>58.78</v>
          </cell>
        </row>
        <row r="729">
          <cell r="A729" t="str">
            <v>ВБбШнг 4х 6</v>
          </cell>
          <cell r="FQ729">
            <v>65.13</v>
          </cell>
        </row>
        <row r="730">
          <cell r="A730" t="str">
            <v>ВБбШнг 4х 10</v>
          </cell>
          <cell r="FQ730">
            <v>102.63</v>
          </cell>
        </row>
        <row r="731">
          <cell r="A731" t="str">
            <v>ВБбШнг 4х 16</v>
          </cell>
          <cell r="FQ731">
            <v>154.57</v>
          </cell>
        </row>
        <row r="732">
          <cell r="A732" t="str">
            <v>ВБбШнг 4х 25</v>
          </cell>
          <cell r="FQ732">
            <v>222.71</v>
          </cell>
        </row>
        <row r="733">
          <cell r="A733" t="str">
            <v>ВБбШнг 4х 35</v>
          </cell>
          <cell r="FQ733">
            <v>299.48</v>
          </cell>
        </row>
        <row r="734">
          <cell r="A734" t="str">
            <v>ВБбШнг 4х 50</v>
          </cell>
          <cell r="FQ734">
            <v>380.99</v>
          </cell>
        </row>
        <row r="735">
          <cell r="A735" t="str">
            <v>ВБбШнг 4х 70</v>
          </cell>
          <cell r="FQ735">
            <v>514.44000000000005</v>
          </cell>
        </row>
        <row r="736">
          <cell r="A736" t="str">
            <v>ВБбШнг 4х 95</v>
          </cell>
          <cell r="FQ736">
            <v>704.52</v>
          </cell>
        </row>
        <row r="737">
          <cell r="A737" t="str">
            <v>ВБбШнг 4х120</v>
          </cell>
          <cell r="FQ737">
            <v>898.66</v>
          </cell>
        </row>
        <row r="738">
          <cell r="A738" t="str">
            <v>ВБбШнг 4х150</v>
          </cell>
          <cell r="FQ738">
            <v>1092.1500000000001</v>
          </cell>
        </row>
        <row r="739">
          <cell r="A739" t="str">
            <v>ВБбШнг 4х185</v>
          </cell>
          <cell r="FQ739">
            <v>1309.9100000000001</v>
          </cell>
        </row>
        <row r="740">
          <cell r="A740" t="str">
            <v>ВБбШнг 4х240</v>
          </cell>
          <cell r="FQ740">
            <v>1699.85</v>
          </cell>
        </row>
        <row r="741">
          <cell r="A741" t="str">
            <v>ВБбШнг 5х6</v>
          </cell>
          <cell r="FQ741">
            <v>78.069999999999993</v>
          </cell>
        </row>
        <row r="742">
          <cell r="A742" t="str">
            <v>ВБбШнг 5х10</v>
          </cell>
          <cell r="FQ742">
            <v>130.04</v>
          </cell>
        </row>
        <row r="743">
          <cell r="A743" t="str">
            <v>ВБбШнг 5х16</v>
          </cell>
          <cell r="FQ743">
            <v>186.17</v>
          </cell>
        </row>
        <row r="744">
          <cell r="A744" t="str">
            <v>ВБбШнг 5х25</v>
          </cell>
          <cell r="FQ744">
            <v>272.69</v>
          </cell>
        </row>
        <row r="745">
          <cell r="A745" t="str">
            <v>ВБбШнг 5х35</v>
          </cell>
          <cell r="FQ745">
            <v>361.02</v>
          </cell>
        </row>
        <row r="746">
          <cell r="A746" t="str">
            <v>ВБбШнг 5х50</v>
          </cell>
          <cell r="FQ746">
            <v>471.43</v>
          </cell>
        </row>
        <row r="747">
          <cell r="A747" t="str">
            <v>ВБбШнг 5х70</v>
          </cell>
          <cell r="FQ747">
            <v>629.83000000000004</v>
          </cell>
        </row>
        <row r="748">
          <cell r="A748" t="str">
            <v>ВБбШнг 5х95</v>
          </cell>
          <cell r="FQ748">
            <v>843.79</v>
          </cell>
        </row>
        <row r="749">
          <cell r="A749" t="str">
            <v>ВБбШнг 5х120</v>
          </cell>
          <cell r="FQ749">
            <v>1046.6199999999999</v>
          </cell>
        </row>
        <row r="750">
          <cell r="A750" t="str">
            <v xml:space="preserve"> Кабель алюминиевый силовой</v>
          </cell>
        </row>
        <row r="751">
          <cell r="A751" t="str">
            <v>АВВГ 1х  2,5</v>
          </cell>
          <cell r="FQ751">
            <v>1.96</v>
          </cell>
        </row>
        <row r="752">
          <cell r="A752" t="str">
            <v>АВВГ 1х  4</v>
          </cell>
          <cell r="FQ752">
            <v>2.66</v>
          </cell>
        </row>
        <row r="753">
          <cell r="A753" t="str">
            <v>АВВГ 1х  6</v>
          </cell>
          <cell r="FQ753">
            <v>3.36</v>
          </cell>
        </row>
        <row r="754">
          <cell r="A754" t="str">
            <v>АВВГ 1х 10</v>
          </cell>
          <cell r="FQ754">
            <v>5.0999999999999996</v>
          </cell>
        </row>
        <row r="755">
          <cell r="A755" t="str">
            <v>АВВГ 1х 16</v>
          </cell>
          <cell r="FQ755">
            <v>7.46</v>
          </cell>
        </row>
        <row r="756">
          <cell r="A756" t="str">
            <v>АВВГ 1х 25</v>
          </cell>
          <cell r="FQ756">
            <v>10.91</v>
          </cell>
        </row>
        <row r="757">
          <cell r="A757" t="str">
            <v>АВВГ 1х 35</v>
          </cell>
          <cell r="FQ757">
            <v>13.81</v>
          </cell>
        </row>
        <row r="758">
          <cell r="A758" t="str">
            <v>АВВГ 1х 50</v>
          </cell>
          <cell r="FQ758">
            <v>19.3</v>
          </cell>
        </row>
        <row r="759">
          <cell r="A759" t="str">
            <v>АВВГ 1х 70</v>
          </cell>
          <cell r="FQ759">
            <v>26.44</v>
          </cell>
        </row>
        <row r="760">
          <cell r="A760" t="str">
            <v>АВВГ 1х 95</v>
          </cell>
          <cell r="FQ760">
            <v>35.729999999999997</v>
          </cell>
        </row>
        <row r="761">
          <cell r="A761" t="str">
            <v>АВВГ 1х120</v>
          </cell>
          <cell r="FQ761">
            <v>43.44</v>
          </cell>
        </row>
        <row r="762">
          <cell r="A762" t="str">
            <v>АВВГ 1х150</v>
          </cell>
          <cell r="FQ762">
            <v>59.06</v>
          </cell>
        </row>
        <row r="763">
          <cell r="A763" t="str">
            <v>АВВГ 1х185</v>
          </cell>
          <cell r="FQ763">
            <v>71.739999999999995</v>
          </cell>
        </row>
        <row r="764">
          <cell r="A764" t="str">
            <v>АВВГ 1х240</v>
          </cell>
          <cell r="FQ764">
            <v>90.97</v>
          </cell>
        </row>
        <row r="765">
          <cell r="A765" t="str">
            <v>АВВГп 2х 2,5</v>
          </cell>
          <cell r="FQ765">
            <v>2.77</v>
          </cell>
        </row>
        <row r="766">
          <cell r="A766" t="str">
            <v>АВВГп 2х 4</v>
          </cell>
          <cell r="FQ766">
            <v>3.93</v>
          </cell>
        </row>
        <row r="767">
          <cell r="A767" t="str">
            <v>АВВГп 2х 6</v>
          </cell>
          <cell r="FQ767">
            <v>5.17</v>
          </cell>
        </row>
        <row r="768">
          <cell r="A768" t="str">
            <v>АВВГп 2х10</v>
          </cell>
          <cell r="FQ768">
            <v>8.43</v>
          </cell>
        </row>
        <row r="769">
          <cell r="A769" t="str">
            <v>АВВГп 2х 16</v>
          </cell>
          <cell r="FQ769">
            <v>12.75</v>
          </cell>
        </row>
        <row r="770">
          <cell r="A770" t="str">
            <v>АВВГ 2х 25</v>
          </cell>
          <cell r="FQ770">
            <v>18.79</v>
          </cell>
        </row>
        <row r="771">
          <cell r="A771" t="str">
            <v>АВВГ 2х 35</v>
          </cell>
          <cell r="FQ771">
            <v>29.59</v>
          </cell>
        </row>
        <row r="772">
          <cell r="A772" t="str">
            <v>АВВГ 2х 50</v>
          </cell>
          <cell r="FQ772">
            <v>44.78</v>
          </cell>
        </row>
        <row r="773">
          <cell r="A773" t="str">
            <v>АВВГ 2х 70</v>
          </cell>
          <cell r="FQ773">
            <v>55.64</v>
          </cell>
        </row>
        <row r="774">
          <cell r="A774" t="str">
            <v>АВВГ 2х 95</v>
          </cell>
          <cell r="FQ774">
            <v>75.23</v>
          </cell>
        </row>
        <row r="775">
          <cell r="A775" t="str">
            <v>АВВГ 2х120</v>
          </cell>
          <cell r="FQ775">
            <v>96.3</v>
          </cell>
        </row>
        <row r="776">
          <cell r="A776" t="str">
            <v>АВВГ 2х150</v>
          </cell>
          <cell r="FQ776">
            <v>115.88</v>
          </cell>
        </row>
        <row r="777">
          <cell r="A777" t="str">
            <v>АВВГ 2х185</v>
          </cell>
          <cell r="FQ777">
            <v>159.76</v>
          </cell>
        </row>
        <row r="778">
          <cell r="A778" t="str">
            <v>АВВГ 2х240</v>
          </cell>
          <cell r="FQ778">
            <v>199.34</v>
          </cell>
        </row>
        <row r="779">
          <cell r="A779" t="str">
            <v>АВВГп 3х2,5</v>
          </cell>
          <cell r="FQ779">
            <v>3.94</v>
          </cell>
        </row>
        <row r="780">
          <cell r="A780" t="str">
            <v>АВВГп 3х4</v>
          </cell>
          <cell r="FQ780">
            <v>5.61</v>
          </cell>
        </row>
        <row r="781">
          <cell r="A781" t="str">
            <v>АВВГп 3х6</v>
          </cell>
          <cell r="FQ781">
            <v>8.2899999999999991</v>
          </cell>
        </row>
        <row r="782">
          <cell r="A782" t="str">
            <v>АВВГ 3х10</v>
          </cell>
          <cell r="FQ782">
            <v>12.93</v>
          </cell>
        </row>
        <row r="783">
          <cell r="A783" t="str">
            <v>АВВГ 3х 16</v>
          </cell>
          <cell r="FQ783">
            <v>18.29</v>
          </cell>
        </row>
        <row r="784">
          <cell r="A784" t="str">
            <v>АВВГ 3х 25</v>
          </cell>
          <cell r="FQ784">
            <v>27.97</v>
          </cell>
        </row>
        <row r="785">
          <cell r="A785" t="str">
            <v>АВВГ 3х 35</v>
          </cell>
          <cell r="FQ785">
            <v>38.19</v>
          </cell>
        </row>
        <row r="786">
          <cell r="A786" t="str">
            <v>АВВГ 3х 50</v>
          </cell>
          <cell r="FQ786">
            <v>56.65</v>
          </cell>
        </row>
        <row r="787">
          <cell r="A787" t="str">
            <v>АВВГ 3х 70</v>
          </cell>
          <cell r="FQ787">
            <v>82.26</v>
          </cell>
        </row>
        <row r="788">
          <cell r="A788" t="str">
            <v>АВВГ 3х 95</v>
          </cell>
          <cell r="FQ788">
            <v>116.19</v>
          </cell>
        </row>
        <row r="789">
          <cell r="A789" t="str">
            <v>АВВГ 3х120</v>
          </cell>
          <cell r="FQ789">
            <v>141.22999999999999</v>
          </cell>
        </row>
        <row r="790">
          <cell r="A790" t="str">
            <v>АВВГ 3х150</v>
          </cell>
          <cell r="FQ790">
            <v>166.96</v>
          </cell>
        </row>
        <row r="791">
          <cell r="A791" t="str">
            <v>АВВГ 3х185</v>
          </cell>
          <cell r="FQ791">
            <v>199.73</v>
          </cell>
        </row>
        <row r="792">
          <cell r="A792" t="str">
            <v>АВВГ 3х240</v>
          </cell>
          <cell r="FQ792">
            <v>258.73</v>
          </cell>
        </row>
        <row r="793">
          <cell r="A793" t="str">
            <v>АВВГ 3х  4+1х2,5</v>
          </cell>
          <cell r="FQ793">
            <v>7.5</v>
          </cell>
        </row>
        <row r="794">
          <cell r="A794" t="str">
            <v>АВВГ 3х  6+1х4</v>
          </cell>
          <cell r="FQ794">
            <v>9.5</v>
          </cell>
        </row>
        <row r="795">
          <cell r="A795" t="str">
            <v>АВВГ 3х 10+1х6</v>
          </cell>
          <cell r="FQ795">
            <v>14.73</v>
          </cell>
        </row>
        <row r="796">
          <cell r="A796" t="str">
            <v>АВВГ 3х 16+1х10</v>
          </cell>
          <cell r="FQ796">
            <v>21.91</v>
          </cell>
        </row>
        <row r="797">
          <cell r="A797" t="str">
            <v>АВВГ 3х 25+1х16</v>
          </cell>
          <cell r="FQ797">
            <v>32.340000000000003</v>
          </cell>
        </row>
        <row r="798">
          <cell r="A798" t="str">
            <v>АВВГ 3х 35+1х16</v>
          </cell>
          <cell r="FQ798">
            <v>42.19</v>
          </cell>
        </row>
        <row r="799">
          <cell r="A799" t="str">
            <v>АВВГ 3х 50+1х25</v>
          </cell>
          <cell r="FQ799">
            <v>57.85</v>
          </cell>
        </row>
        <row r="800">
          <cell r="A800" t="str">
            <v>АВВГ 3х 70+1х25</v>
          </cell>
          <cell r="FQ800">
            <v>89.19</v>
          </cell>
        </row>
        <row r="801">
          <cell r="A801" t="str">
            <v>АВВГ 3х 70+1х35</v>
          </cell>
          <cell r="FQ801">
            <v>93.06</v>
          </cell>
        </row>
        <row r="802">
          <cell r="A802" t="str">
            <v>АВВГ 3х 95+1х35</v>
          </cell>
          <cell r="FQ802">
            <v>119.55</v>
          </cell>
        </row>
        <row r="803">
          <cell r="A803" t="str">
            <v>АВВГ 3х 95+1х50</v>
          </cell>
          <cell r="FQ803">
            <v>124.66</v>
          </cell>
        </row>
        <row r="804">
          <cell r="A804" t="str">
            <v>АВВГ 3х120+1х35</v>
          </cell>
          <cell r="FQ804">
            <v>141.47</v>
          </cell>
        </row>
        <row r="805">
          <cell r="A805" t="str">
            <v>АВВГ 3х120+1х70</v>
          </cell>
          <cell r="FQ805">
            <v>155.91999999999999</v>
          </cell>
        </row>
        <row r="806">
          <cell r="A806" t="str">
            <v>АВВГ 3х150+1х70</v>
          </cell>
          <cell r="FQ806">
            <v>187.96</v>
          </cell>
        </row>
        <row r="807">
          <cell r="A807" t="str">
            <v>АВВГ 3х185+1х95</v>
          </cell>
          <cell r="FQ807">
            <v>230.75</v>
          </cell>
        </row>
        <row r="808">
          <cell r="A808" t="str">
            <v>АВВГ 3х240+1х120</v>
          </cell>
          <cell r="FQ808">
            <v>310.08</v>
          </cell>
        </row>
        <row r="809">
          <cell r="A809" t="str">
            <v>АВВГ 4х  2,5</v>
          </cell>
          <cell r="FQ809">
            <v>5.33</v>
          </cell>
        </row>
        <row r="810">
          <cell r="A810" t="str">
            <v>АВВГ 4х  4</v>
          </cell>
          <cell r="FQ810">
            <v>7.84</v>
          </cell>
        </row>
        <row r="811">
          <cell r="A811" t="str">
            <v>АВВГ 4х  6</v>
          </cell>
          <cell r="FQ811">
            <v>10.41</v>
          </cell>
        </row>
        <row r="812">
          <cell r="A812" t="str">
            <v>АВВГ 4х 10</v>
          </cell>
          <cell r="FQ812">
            <v>16.010000000000002</v>
          </cell>
        </row>
        <row r="813">
          <cell r="A813" t="str">
            <v>АВВГ 4х 16</v>
          </cell>
          <cell r="FQ813">
            <v>23.83</v>
          </cell>
        </row>
        <row r="814">
          <cell r="A814" t="str">
            <v>АВВГ 4х 25</v>
          </cell>
          <cell r="FQ814">
            <v>35.6</v>
          </cell>
        </row>
        <row r="815">
          <cell r="A815" t="str">
            <v>АВВГ 4х 35</v>
          </cell>
          <cell r="FQ815">
            <v>46.2</v>
          </cell>
        </row>
        <row r="816">
          <cell r="A816" t="str">
            <v>АВВГ 4х 50</v>
          </cell>
          <cell r="FQ816">
            <v>64.56</v>
          </cell>
        </row>
        <row r="817">
          <cell r="A817" t="str">
            <v>АВВГ 4х 70</v>
          </cell>
          <cell r="FQ817">
            <v>100.06</v>
          </cell>
        </row>
        <row r="818">
          <cell r="A818" t="str">
            <v>АВВГ 4х 95</v>
          </cell>
          <cell r="FQ818">
            <v>138.97</v>
          </cell>
        </row>
        <row r="819">
          <cell r="A819" t="str">
            <v>АВВГ 4х120</v>
          </cell>
          <cell r="FQ819">
            <v>166.75</v>
          </cell>
        </row>
        <row r="820">
          <cell r="A820" t="str">
            <v>АВВГ 4х150</v>
          </cell>
          <cell r="FQ820">
            <v>203.23</v>
          </cell>
        </row>
        <row r="821">
          <cell r="A821" t="str">
            <v>АВВГ 4х185</v>
          </cell>
          <cell r="FQ821">
            <v>251.53</v>
          </cell>
        </row>
        <row r="822">
          <cell r="A822" t="str">
            <v>АВВГ 4х240</v>
          </cell>
          <cell r="FQ822">
            <v>319.67</v>
          </cell>
        </row>
        <row r="823">
          <cell r="A823" t="str">
            <v>АВВГ 5х  2,5</v>
          </cell>
          <cell r="FQ823">
            <v>6.99</v>
          </cell>
        </row>
        <row r="824">
          <cell r="A824" t="str">
            <v>АВВГ 5х  4</v>
          </cell>
          <cell r="FQ824">
            <v>9.86</v>
          </cell>
        </row>
        <row r="825">
          <cell r="A825" t="str">
            <v>АВВГ 5х  6</v>
          </cell>
          <cell r="FQ825">
            <v>13.11</v>
          </cell>
        </row>
        <row r="826">
          <cell r="A826" t="str">
            <v>АВВГ 5х 10</v>
          </cell>
          <cell r="FQ826">
            <v>20.65</v>
          </cell>
        </row>
        <row r="827">
          <cell r="A827" t="str">
            <v>АВВГ 5х 16</v>
          </cell>
          <cell r="FQ827">
            <v>30.57</v>
          </cell>
        </row>
        <row r="828">
          <cell r="A828" t="str">
            <v>АВВГ 5х 25</v>
          </cell>
          <cell r="FQ828">
            <v>44.98</v>
          </cell>
        </row>
        <row r="829">
          <cell r="A829" t="str">
            <v>АВВГ 5х 35</v>
          </cell>
          <cell r="FQ829">
            <v>66.27</v>
          </cell>
        </row>
        <row r="830">
          <cell r="A830" t="str">
            <v>АВВГ 5х 50</v>
          </cell>
          <cell r="FQ830">
            <v>90.21</v>
          </cell>
        </row>
        <row r="831">
          <cell r="A831" t="str">
            <v>АВВГ 5х 70</v>
          </cell>
          <cell r="FQ831">
            <v>142.53</v>
          </cell>
        </row>
        <row r="832">
          <cell r="A832" t="str">
            <v>АВВГ 5х 95</v>
          </cell>
          <cell r="FQ832">
            <v>199.82</v>
          </cell>
        </row>
        <row r="833">
          <cell r="A833" t="str">
            <v>АВВГ 5х120</v>
          </cell>
          <cell r="FQ833">
            <v>245.34</v>
          </cell>
        </row>
        <row r="834">
          <cell r="A834" t="str">
            <v>АВВГ 5х150</v>
          </cell>
          <cell r="FQ834">
            <v>295.3</v>
          </cell>
        </row>
        <row r="835">
          <cell r="A835" t="str">
            <v>АВВГ 5х185</v>
          </cell>
          <cell r="FQ835">
            <v>322.04000000000002</v>
          </cell>
        </row>
        <row r="836">
          <cell r="A836" t="str">
            <v>АВВГнг 1х  2,5</v>
          </cell>
          <cell r="FQ836">
            <v>2.83</v>
          </cell>
        </row>
        <row r="837">
          <cell r="A837" t="str">
            <v>АВВГнг 1х  4</v>
          </cell>
          <cell r="FQ837">
            <v>3.67</v>
          </cell>
        </row>
        <row r="838">
          <cell r="A838" t="str">
            <v>АВВГнг 1х  6</v>
          </cell>
          <cell r="FQ838">
            <v>4.49</v>
          </cell>
        </row>
        <row r="839">
          <cell r="A839" t="str">
            <v>АВВГнг 1х 10</v>
          </cell>
          <cell r="FQ839">
            <v>6.47</v>
          </cell>
        </row>
        <row r="840">
          <cell r="A840" t="str">
            <v>АВВГнг 1х 16</v>
          </cell>
          <cell r="FQ840">
            <v>10.25</v>
          </cell>
        </row>
        <row r="841">
          <cell r="A841" t="str">
            <v>АВВГнг 1х 25</v>
          </cell>
          <cell r="FQ841">
            <v>14.4</v>
          </cell>
        </row>
        <row r="842">
          <cell r="A842" t="str">
            <v>АВВГнг 1х 35</v>
          </cell>
          <cell r="FQ842">
            <v>17.87</v>
          </cell>
        </row>
        <row r="843">
          <cell r="A843" t="str">
            <v>АВВГнг 1х 50</v>
          </cell>
          <cell r="FQ843">
            <v>22.81</v>
          </cell>
        </row>
        <row r="844">
          <cell r="A844" t="str">
            <v>АВВГнг 1х 70</v>
          </cell>
          <cell r="FQ844">
            <v>31.77</v>
          </cell>
        </row>
        <row r="845">
          <cell r="A845" t="str">
            <v>АВВГнг 1х 95</v>
          </cell>
          <cell r="FQ845">
            <v>41.12</v>
          </cell>
        </row>
        <row r="846">
          <cell r="A846" t="str">
            <v>АВВГнг 1х120</v>
          </cell>
          <cell r="FQ846">
            <v>51.06</v>
          </cell>
        </row>
        <row r="847">
          <cell r="A847" t="str">
            <v>АВВГнг 1х150</v>
          </cell>
          <cell r="FQ847">
            <v>66.87</v>
          </cell>
        </row>
        <row r="848">
          <cell r="A848" t="str">
            <v>АВВГнг 1х185</v>
          </cell>
          <cell r="FQ848">
            <v>81.680000000000007</v>
          </cell>
        </row>
        <row r="849">
          <cell r="A849" t="str">
            <v>АВВГнг 1х240</v>
          </cell>
          <cell r="FQ849">
            <v>102.52</v>
          </cell>
        </row>
        <row r="850">
          <cell r="A850" t="str">
            <v>АВВГнг-п 2х  2,5</v>
          </cell>
          <cell r="FQ850">
            <v>4.3</v>
          </cell>
        </row>
        <row r="851">
          <cell r="A851" t="str">
            <v>АВВГнг-п 2х  4</v>
          </cell>
          <cell r="FQ851">
            <v>5.89</v>
          </cell>
        </row>
        <row r="852">
          <cell r="A852" t="str">
            <v>АВВГнг-п 2х  6</v>
          </cell>
          <cell r="FQ852">
            <v>7.48</v>
          </cell>
        </row>
        <row r="853">
          <cell r="A853" t="str">
            <v>АВВГнг-п 2х 10</v>
          </cell>
          <cell r="FQ853">
            <v>11.57</v>
          </cell>
        </row>
        <row r="854">
          <cell r="A854" t="str">
            <v>АВВГнг-п 2х 16</v>
          </cell>
          <cell r="FQ854">
            <v>17.77</v>
          </cell>
        </row>
        <row r="855">
          <cell r="A855" t="str">
            <v>АВВГнг 2х 25</v>
          </cell>
          <cell r="FQ855">
            <v>20.059999999999999</v>
          </cell>
        </row>
        <row r="856">
          <cell r="A856" t="str">
            <v>АВВГнг 2х 35</v>
          </cell>
          <cell r="FQ856">
            <v>38.94</v>
          </cell>
        </row>
        <row r="857">
          <cell r="A857" t="str">
            <v>АВВГнг 2х 50</v>
          </cell>
          <cell r="FQ857">
            <v>51.57</v>
          </cell>
        </row>
        <row r="858">
          <cell r="A858" t="str">
            <v>АВВГнг 2х 70</v>
          </cell>
          <cell r="FQ858">
            <v>69.59</v>
          </cell>
        </row>
        <row r="859">
          <cell r="A859" t="str">
            <v>АВВГнг 2х 95</v>
          </cell>
          <cell r="FQ859">
            <v>89.62</v>
          </cell>
        </row>
        <row r="860">
          <cell r="A860" t="str">
            <v>АВВГнг 2х120</v>
          </cell>
          <cell r="FQ860">
            <v>110.33</v>
          </cell>
        </row>
        <row r="861">
          <cell r="A861" t="str">
            <v>АВВГнг 2х150</v>
          </cell>
          <cell r="FQ861">
            <v>137.69</v>
          </cell>
        </row>
        <row r="862">
          <cell r="A862" t="str">
            <v>АВВГнг 2х185</v>
          </cell>
          <cell r="FQ862">
            <v>170.07</v>
          </cell>
        </row>
        <row r="863">
          <cell r="A863" t="str">
            <v>АВВГнг 2х240</v>
          </cell>
          <cell r="FQ863">
            <v>210.06</v>
          </cell>
        </row>
        <row r="864">
          <cell r="A864" t="str">
            <v>АВВГнг-п 3х  2,5</v>
          </cell>
          <cell r="FQ864">
            <v>6.15</v>
          </cell>
        </row>
        <row r="865">
          <cell r="A865" t="str">
            <v>АВВГнг-п 3х  4</v>
          </cell>
          <cell r="FQ865">
            <v>8.3800000000000008</v>
          </cell>
        </row>
        <row r="866">
          <cell r="A866" t="str">
            <v>АВВГнг-п 3х  6</v>
          </cell>
          <cell r="FQ866">
            <v>10.61</v>
          </cell>
        </row>
        <row r="867">
          <cell r="A867" t="str">
            <v>АВВГнг 3х  2,5</v>
          </cell>
          <cell r="FQ867">
            <v>6.56</v>
          </cell>
        </row>
        <row r="868">
          <cell r="A868" t="str">
            <v>АВВГнг 3х  4</v>
          </cell>
          <cell r="FQ868">
            <v>8.2799999999999994</v>
          </cell>
        </row>
        <row r="869">
          <cell r="A869" t="str">
            <v>АВВГнг 3х  6</v>
          </cell>
          <cell r="FQ869">
            <v>11.01</v>
          </cell>
        </row>
        <row r="870">
          <cell r="A870" t="str">
            <v>АВВГнг 3х 10</v>
          </cell>
          <cell r="FQ870">
            <v>16.91</v>
          </cell>
        </row>
        <row r="871">
          <cell r="A871" t="str">
            <v>АВВГнг 3х 16</v>
          </cell>
          <cell r="FQ871">
            <v>24.6</v>
          </cell>
        </row>
        <row r="872">
          <cell r="A872" t="str">
            <v>АВВГнг 3х 25</v>
          </cell>
          <cell r="FQ872">
            <v>35.979999999999997</v>
          </cell>
        </row>
        <row r="873">
          <cell r="A873" t="str">
            <v>АВВГнг 3х 35</v>
          </cell>
          <cell r="FQ873">
            <v>45.85</v>
          </cell>
        </row>
        <row r="874">
          <cell r="A874" t="str">
            <v>АВВГнг 3х 50</v>
          </cell>
          <cell r="FQ874">
            <v>55.57</v>
          </cell>
        </row>
        <row r="875">
          <cell r="A875" t="str">
            <v>АВВГнг 3х 70</v>
          </cell>
          <cell r="FQ875">
            <v>88.42</v>
          </cell>
        </row>
        <row r="876">
          <cell r="A876" t="str">
            <v>АВВГнг 3х 95</v>
          </cell>
          <cell r="FQ876">
            <v>127.03</v>
          </cell>
        </row>
        <row r="877">
          <cell r="A877" t="str">
            <v>АВВГнг 3х120</v>
          </cell>
          <cell r="FQ877">
            <v>141.08000000000001</v>
          </cell>
        </row>
        <row r="878">
          <cell r="A878" t="str">
            <v>АВВГнг 3х150</v>
          </cell>
          <cell r="FQ878">
            <v>196.09</v>
          </cell>
        </row>
        <row r="879">
          <cell r="A879" t="str">
            <v>АВВГнг 3х185</v>
          </cell>
          <cell r="FQ879">
            <v>238.23</v>
          </cell>
        </row>
        <row r="880">
          <cell r="A880" t="str">
            <v>АВВГнг 3х240</v>
          </cell>
          <cell r="FQ880">
            <v>300.39</v>
          </cell>
        </row>
        <row r="881">
          <cell r="A881" t="str">
            <v>АВВГнг 3х  4+1х2,5</v>
          </cell>
          <cell r="FQ881">
            <v>11.66</v>
          </cell>
        </row>
        <row r="882">
          <cell r="A882" t="str">
            <v>АВВГнг 3х  6+1х4</v>
          </cell>
          <cell r="FQ882">
            <v>14.19</v>
          </cell>
        </row>
        <row r="883">
          <cell r="A883" t="str">
            <v>АВВГнг 3х 10+1х6</v>
          </cell>
          <cell r="FQ883">
            <v>22.49</v>
          </cell>
        </row>
        <row r="884">
          <cell r="A884" t="str">
            <v>АВВГнг 3х 16+1х10</v>
          </cell>
          <cell r="FQ884">
            <v>31.18</v>
          </cell>
        </row>
        <row r="885">
          <cell r="A885" t="str">
            <v>АВВГнг 3х 25+1х16</v>
          </cell>
          <cell r="FQ885">
            <v>44.25</v>
          </cell>
        </row>
        <row r="886">
          <cell r="A886" t="str">
            <v>АВВГнг 3х 35+1х16</v>
          </cell>
          <cell r="FQ886">
            <v>57.84</v>
          </cell>
        </row>
        <row r="887">
          <cell r="A887" t="str">
            <v>АВВГнг 3х 50+1х25</v>
          </cell>
          <cell r="FQ887">
            <v>77.459999999999994</v>
          </cell>
        </row>
        <row r="888">
          <cell r="A888" t="str">
            <v>АВВГнг 3х 70+1х25</v>
          </cell>
          <cell r="FQ888">
            <v>98.57</v>
          </cell>
        </row>
        <row r="889">
          <cell r="A889" t="str">
            <v>АВВГнг 3х 70+1х35</v>
          </cell>
          <cell r="FQ889">
            <v>103.85</v>
          </cell>
        </row>
        <row r="890">
          <cell r="A890" t="str">
            <v>АВВГнг 3х 95+1х35</v>
          </cell>
          <cell r="FQ890">
            <v>130.96</v>
          </cell>
        </row>
        <row r="891">
          <cell r="A891" t="str">
            <v>АВВГнг 3х 95+1х50</v>
          </cell>
          <cell r="FQ891">
            <v>148.44</v>
          </cell>
        </row>
        <row r="892">
          <cell r="A892" t="str">
            <v>АВВГнг 3х120+1х35</v>
          </cell>
          <cell r="FQ892">
            <v>156.63999999999999</v>
          </cell>
        </row>
        <row r="893">
          <cell r="A893" t="str">
            <v>АВВГнг 3х120+1х70</v>
          </cell>
          <cell r="FQ893">
            <v>163.97</v>
          </cell>
        </row>
        <row r="894">
          <cell r="A894" t="str">
            <v>АВВГнг 3х150+1х70</v>
          </cell>
          <cell r="FQ894">
            <v>222.82</v>
          </cell>
        </row>
        <row r="895">
          <cell r="A895" t="str">
            <v>АВВГнг 3х185+1х95</v>
          </cell>
          <cell r="FQ895">
            <v>262.98</v>
          </cell>
        </row>
        <row r="896">
          <cell r="A896" t="str">
            <v>АВВГнг 3х240+1х120</v>
          </cell>
          <cell r="FQ896">
            <v>342.4</v>
          </cell>
        </row>
        <row r="897">
          <cell r="A897" t="str">
            <v>АВВГнг 4х  2,5</v>
          </cell>
          <cell r="FQ897">
            <v>8.51</v>
          </cell>
        </row>
        <row r="898">
          <cell r="A898" t="str">
            <v>АВВГнг 4х  4</v>
          </cell>
          <cell r="FQ898">
            <v>11.89</v>
          </cell>
        </row>
        <row r="899">
          <cell r="A899" t="str">
            <v>АВВГнг 4х  6</v>
          </cell>
          <cell r="FQ899">
            <v>13.56</v>
          </cell>
        </row>
        <row r="900">
          <cell r="A900" t="str">
            <v>АВВГнг 4х 10</v>
          </cell>
          <cell r="FQ900">
            <v>19.920000000000002</v>
          </cell>
        </row>
        <row r="901">
          <cell r="A901" t="str">
            <v>АВВГнг 4х 16</v>
          </cell>
          <cell r="FQ901">
            <v>27.75</v>
          </cell>
        </row>
        <row r="902">
          <cell r="A902" t="str">
            <v>АВВГнг 4х 25</v>
          </cell>
          <cell r="FQ902">
            <v>39.700000000000003</v>
          </cell>
        </row>
        <row r="903">
          <cell r="A903" t="str">
            <v>АВВГнг 4х 35</v>
          </cell>
          <cell r="FQ903">
            <v>54.23</v>
          </cell>
        </row>
        <row r="904">
          <cell r="A904" t="str">
            <v>АВВГнг 4х 50</v>
          </cell>
          <cell r="FQ904">
            <v>76.900000000000006</v>
          </cell>
        </row>
        <row r="905">
          <cell r="A905" t="str">
            <v>АВВГнг 4х 70</v>
          </cell>
          <cell r="FQ905">
            <v>116.02</v>
          </cell>
        </row>
        <row r="906">
          <cell r="A906" t="str">
            <v>АВВГнг 4х 95</v>
          </cell>
          <cell r="FQ906">
            <v>157.88</v>
          </cell>
        </row>
        <row r="907">
          <cell r="A907" t="str">
            <v>АВВГнг 4х120</v>
          </cell>
          <cell r="FQ907">
            <v>189.08</v>
          </cell>
        </row>
        <row r="908">
          <cell r="A908" t="str">
            <v>АВВГнг 4х150</v>
          </cell>
          <cell r="FQ908">
            <v>226.98</v>
          </cell>
        </row>
        <row r="909">
          <cell r="A909" t="str">
            <v>АВВГнг 4х185</v>
          </cell>
          <cell r="FQ909">
            <v>273.41000000000003</v>
          </cell>
        </row>
        <row r="910">
          <cell r="A910" t="str">
            <v>АВВГнг 4х240</v>
          </cell>
          <cell r="FQ910">
            <v>349.08</v>
          </cell>
        </row>
        <row r="911">
          <cell r="A911" t="str">
            <v>АВВГнг 5х  2,5</v>
          </cell>
          <cell r="FQ911">
            <v>10.27</v>
          </cell>
        </row>
        <row r="912">
          <cell r="A912" t="str">
            <v>АВВГнг 5х  4</v>
          </cell>
          <cell r="FQ912">
            <v>13.7</v>
          </cell>
        </row>
        <row r="913">
          <cell r="A913" t="str">
            <v>АВВГнг 5х  6</v>
          </cell>
          <cell r="FQ913">
            <v>18.22</v>
          </cell>
        </row>
        <row r="914">
          <cell r="A914" t="str">
            <v>АВВГнг 5х 10</v>
          </cell>
          <cell r="FQ914">
            <v>27.57</v>
          </cell>
        </row>
        <row r="915">
          <cell r="A915" t="str">
            <v>АВВГнг 5х 16</v>
          </cell>
          <cell r="FQ915">
            <v>37.92</v>
          </cell>
        </row>
        <row r="916">
          <cell r="A916" t="str">
            <v>АВВГнг 5х 25</v>
          </cell>
          <cell r="FQ916">
            <v>53.67</v>
          </cell>
        </row>
        <row r="917">
          <cell r="A917" t="str">
            <v>АВВГнг 5х 35</v>
          </cell>
          <cell r="FQ917">
            <v>71.3</v>
          </cell>
        </row>
        <row r="918">
          <cell r="A918" t="str">
            <v>АВВГнг 5х 50</v>
          </cell>
          <cell r="FQ918">
            <v>91.73</v>
          </cell>
        </row>
        <row r="919">
          <cell r="A919" t="str">
            <v>АВВГнг 5х 70</v>
          </cell>
          <cell r="FQ919">
            <v>157.96</v>
          </cell>
        </row>
        <row r="920">
          <cell r="A920" t="str">
            <v>АВВГнг 5х 95</v>
          </cell>
          <cell r="FQ920">
            <v>208.56</v>
          </cell>
        </row>
        <row r="921">
          <cell r="A921" t="str">
            <v>АВВГнг 5х120</v>
          </cell>
          <cell r="FQ921">
            <v>276.92</v>
          </cell>
        </row>
        <row r="922">
          <cell r="A922" t="str">
            <v>АВВГнг 5х150</v>
          </cell>
          <cell r="FQ922">
            <v>356.98</v>
          </cell>
        </row>
        <row r="923">
          <cell r="A923" t="str">
            <v>АВВГнг 5х185</v>
          </cell>
          <cell r="FQ923">
            <v>346.18</v>
          </cell>
        </row>
        <row r="924">
          <cell r="A924" t="str">
            <v>АВВГнг-LS 1х  2,5</v>
          </cell>
          <cell r="FQ924">
            <v>3.94</v>
          </cell>
        </row>
        <row r="925">
          <cell r="A925" t="str">
            <v>АВВГнг-LS 1х  4</v>
          </cell>
          <cell r="FQ925">
            <v>4.99</v>
          </cell>
        </row>
        <row r="926">
          <cell r="A926" t="str">
            <v>АВВГнг-LS 1х  6</v>
          </cell>
          <cell r="FQ926">
            <v>6.11</v>
          </cell>
        </row>
        <row r="927">
          <cell r="A927" t="str">
            <v>АВВГнг-LS 1х 10</v>
          </cell>
          <cell r="FQ927">
            <v>8.4499999999999993</v>
          </cell>
        </row>
        <row r="928">
          <cell r="A928" t="str">
            <v>АВВГнг-LS 1х 16</v>
          </cell>
          <cell r="FQ928">
            <v>13.61</v>
          </cell>
        </row>
        <row r="929">
          <cell r="A929" t="str">
            <v>АВВГнг-LS 1х 25</v>
          </cell>
          <cell r="FQ929">
            <v>18.77</v>
          </cell>
        </row>
        <row r="930">
          <cell r="A930" t="str">
            <v>АВВГнг-LS 1х 35</v>
          </cell>
          <cell r="FQ930">
            <v>22.96</v>
          </cell>
        </row>
        <row r="931">
          <cell r="A931" t="str">
            <v>АВВГнг-LS 1х 50</v>
          </cell>
          <cell r="FQ931">
            <v>29.24</v>
          </cell>
        </row>
        <row r="932">
          <cell r="A932" t="str">
            <v>АВВГнг-LS 1х 70</v>
          </cell>
          <cell r="FQ932">
            <v>37.67</v>
          </cell>
        </row>
        <row r="933">
          <cell r="A933" t="str">
            <v>АВВГнг-LS 1х 95</v>
          </cell>
          <cell r="FQ933">
            <v>48.44</v>
          </cell>
        </row>
        <row r="934">
          <cell r="A934" t="str">
            <v>АВВГнг-LS 1х120</v>
          </cell>
          <cell r="FQ934">
            <v>59.95</v>
          </cell>
        </row>
        <row r="935">
          <cell r="A935" t="str">
            <v>АВВГнг-LS 1х150</v>
          </cell>
          <cell r="FQ935">
            <v>74.760000000000005</v>
          </cell>
        </row>
        <row r="936">
          <cell r="A936" t="str">
            <v>АВВГнг-LS 1х185</v>
          </cell>
          <cell r="FQ936">
            <v>92.71</v>
          </cell>
        </row>
        <row r="937">
          <cell r="A937" t="str">
            <v>АВВГнг-LS 1х240</v>
          </cell>
          <cell r="FQ937">
            <v>114.89</v>
          </cell>
        </row>
        <row r="938">
          <cell r="A938" t="str">
            <v>АВВГнг-LS-п 2х  2,5</v>
          </cell>
          <cell r="FQ938">
            <v>11.89</v>
          </cell>
        </row>
        <row r="939">
          <cell r="A939" t="str">
            <v>АВВГнг-LS-п 2х  4</v>
          </cell>
          <cell r="FQ939">
            <v>17.96</v>
          </cell>
        </row>
        <row r="940">
          <cell r="A940" t="str">
            <v>АВВГнг-LS-п 2х  6</v>
          </cell>
          <cell r="FQ940">
            <v>19.28</v>
          </cell>
        </row>
        <row r="941">
          <cell r="A941" t="str">
            <v>АВВГнг-LS-п 2х 10</v>
          </cell>
          <cell r="FQ941">
            <v>28.89</v>
          </cell>
        </row>
        <row r="942">
          <cell r="A942" t="str">
            <v>АВВГнг-LS 2х  2,5</v>
          </cell>
          <cell r="FQ942">
            <v>11.32</v>
          </cell>
        </row>
        <row r="943">
          <cell r="A943" t="str">
            <v>АВВГнг-LS 2х  4</v>
          </cell>
          <cell r="FQ943">
            <v>17.16</v>
          </cell>
        </row>
        <row r="944">
          <cell r="A944" t="str">
            <v>АВВГнг-LS 2х  6</v>
          </cell>
          <cell r="FQ944">
            <v>20.99</v>
          </cell>
        </row>
        <row r="945">
          <cell r="A945" t="str">
            <v>АВВГнг-LS 2х 10</v>
          </cell>
          <cell r="FQ945">
            <v>27.14</v>
          </cell>
        </row>
        <row r="946">
          <cell r="A946" t="str">
            <v>АВВГнг-LS 2х 16</v>
          </cell>
          <cell r="FQ946">
            <v>36.82</v>
          </cell>
        </row>
        <row r="947">
          <cell r="A947" t="str">
            <v>АВВГнг-LS 2х 25</v>
          </cell>
          <cell r="FQ947">
            <v>53.84</v>
          </cell>
        </row>
        <row r="948">
          <cell r="A948" t="str">
            <v>АВВГнг-LS 2х 35</v>
          </cell>
          <cell r="FQ948">
            <v>65.92</v>
          </cell>
        </row>
        <row r="949">
          <cell r="A949" t="str">
            <v>АВВГнг-LS 2х 50</v>
          </cell>
          <cell r="FQ949">
            <v>86.98</v>
          </cell>
        </row>
        <row r="950">
          <cell r="A950" t="str">
            <v>АВВГнг-LS 2х 70</v>
          </cell>
          <cell r="FQ950">
            <v>134.18</v>
          </cell>
        </row>
        <row r="951">
          <cell r="A951" t="str">
            <v>АВВГнг-LS 2х 95</v>
          </cell>
          <cell r="FQ951">
            <v>162.35</v>
          </cell>
        </row>
        <row r="952">
          <cell r="A952" t="str">
            <v>АВВГнг-LS 2х 120</v>
          </cell>
          <cell r="FQ952">
            <v>185.53</v>
          </cell>
        </row>
        <row r="953">
          <cell r="A953" t="str">
            <v>АВВГнг-LS 2х150</v>
          </cell>
          <cell r="FQ953">
            <v>225.57</v>
          </cell>
        </row>
        <row r="954">
          <cell r="A954" t="str">
            <v>АВВГнг-LS 2х 185</v>
          </cell>
          <cell r="FQ954">
            <v>279.33999999999997</v>
          </cell>
        </row>
        <row r="955">
          <cell r="A955" t="str">
            <v>АВВГнг-LS-п 3х  2,5</v>
          </cell>
          <cell r="FQ955">
            <v>15.03</v>
          </cell>
        </row>
        <row r="956">
          <cell r="A956" t="str">
            <v>АВВГнг-LS-п 3х  4</v>
          </cell>
          <cell r="FQ956">
            <v>19.86</v>
          </cell>
        </row>
        <row r="957">
          <cell r="A957" t="str">
            <v>АВВГнг-LS-п 3х  6</v>
          </cell>
          <cell r="FQ957">
            <v>24.14</v>
          </cell>
        </row>
        <row r="958">
          <cell r="A958" t="str">
            <v>АВВГнг-LS 3х  2,5</v>
          </cell>
          <cell r="FQ958">
            <v>13.72</v>
          </cell>
        </row>
        <row r="959">
          <cell r="A959" t="str">
            <v>АВВГнг-LS 3х  4</v>
          </cell>
          <cell r="FQ959">
            <v>17.989999999999998</v>
          </cell>
        </row>
        <row r="960">
          <cell r="A960" t="str">
            <v>АВВГнг-LS 3х  6</v>
          </cell>
          <cell r="FQ960">
            <v>22.24</v>
          </cell>
        </row>
        <row r="961">
          <cell r="A961" t="str">
            <v>АВВГнг-LS 3х 10</v>
          </cell>
          <cell r="FQ961">
            <v>31.51</v>
          </cell>
        </row>
        <row r="962">
          <cell r="A962" t="str">
            <v>АВВГнг-LS 3х 16</v>
          </cell>
          <cell r="FQ962">
            <v>44.27</v>
          </cell>
        </row>
        <row r="963">
          <cell r="A963" t="str">
            <v>АВВГнг-LS 3х 25</v>
          </cell>
          <cell r="FQ963">
            <v>63.77</v>
          </cell>
        </row>
        <row r="964">
          <cell r="A964" t="str">
            <v>АВВГнг-LS 3х 35</v>
          </cell>
          <cell r="FQ964">
            <v>81.180000000000007</v>
          </cell>
        </row>
        <row r="965">
          <cell r="A965" t="str">
            <v>АВВГнг-LS 3х 50</v>
          </cell>
          <cell r="FQ965">
            <v>104.54</v>
          </cell>
        </row>
        <row r="966">
          <cell r="A966" t="str">
            <v>АВВГнг-LS 3х 70</v>
          </cell>
          <cell r="FQ966">
            <v>121.63</v>
          </cell>
        </row>
        <row r="967">
          <cell r="A967" t="str">
            <v>АВВГнг-LS 3х 120</v>
          </cell>
          <cell r="FQ967">
            <v>188.62</v>
          </cell>
        </row>
        <row r="968">
          <cell r="A968" t="str">
            <v>АВВГнг-LS 3х 150</v>
          </cell>
          <cell r="FQ968">
            <v>257.58</v>
          </cell>
        </row>
        <row r="969">
          <cell r="A969" t="str">
            <v>АВВГнг-LS 3х 185</v>
          </cell>
          <cell r="FQ969">
            <v>294.27999999999997</v>
          </cell>
        </row>
        <row r="970">
          <cell r="A970" t="str">
            <v>АВВГнг-LS 3х 240</v>
          </cell>
          <cell r="FQ970">
            <v>378.7</v>
          </cell>
        </row>
        <row r="971">
          <cell r="A971" t="str">
            <v>АВВГнг-LS 3х  4+1х2,5</v>
          </cell>
          <cell r="FQ971">
            <v>22.21</v>
          </cell>
        </row>
        <row r="972">
          <cell r="A972" t="str">
            <v>АВВГнг-LS 3х  6+1х4</v>
          </cell>
          <cell r="FQ972">
            <v>26.78</v>
          </cell>
        </row>
        <row r="973">
          <cell r="A973" t="str">
            <v>АВВГнг-LS 3х 10+1х6</v>
          </cell>
          <cell r="FQ973">
            <v>41.81</v>
          </cell>
        </row>
        <row r="974">
          <cell r="A974" t="str">
            <v>АВВГнг-LS 3х 16+1х10</v>
          </cell>
          <cell r="FQ974">
            <v>54.21</v>
          </cell>
        </row>
        <row r="975">
          <cell r="A975" t="str">
            <v>АВВГнг-LS 3х 25+1х16</v>
          </cell>
          <cell r="FQ975">
            <v>85.19</v>
          </cell>
        </row>
        <row r="976">
          <cell r="A976" t="str">
            <v>АВВГнг-LS 3х 35+1х16</v>
          </cell>
          <cell r="FQ976">
            <v>82.74</v>
          </cell>
        </row>
        <row r="977">
          <cell r="A977" t="str">
            <v>АВВГнг-LS 3х 50+1х25</v>
          </cell>
          <cell r="FQ977">
            <v>149.9</v>
          </cell>
        </row>
        <row r="978">
          <cell r="A978" t="str">
            <v>АВВГнг-LS 3х 70+1х25</v>
          </cell>
          <cell r="FQ978">
            <v>142.21</v>
          </cell>
        </row>
        <row r="979">
          <cell r="A979" t="str">
            <v>АВВГнг-LS 3х 70+1х35</v>
          </cell>
          <cell r="FQ979">
            <v>147.25</v>
          </cell>
        </row>
        <row r="980">
          <cell r="A980" t="str">
            <v>АВВГнг-LS 3х 95+1х35</v>
          </cell>
          <cell r="FQ980">
            <v>201.09</v>
          </cell>
        </row>
        <row r="981">
          <cell r="A981" t="str">
            <v>АВВГнг-LS 3х 95+1х50</v>
          </cell>
          <cell r="FQ981">
            <v>178.03</v>
          </cell>
        </row>
        <row r="982">
          <cell r="A982" t="str">
            <v>АВВГнг-LS 3х120+1х35</v>
          </cell>
          <cell r="FQ982">
            <v>235.12</v>
          </cell>
        </row>
        <row r="983">
          <cell r="A983" t="str">
            <v>АВВГнг-LS 3х120+1х70</v>
          </cell>
          <cell r="FQ983">
            <v>234</v>
          </cell>
        </row>
        <row r="984">
          <cell r="A984" t="str">
            <v>АВВГнг-LS 3х150+1х70</v>
          </cell>
          <cell r="FQ984">
            <v>285.43</v>
          </cell>
        </row>
        <row r="985">
          <cell r="A985" t="str">
            <v>АВВГнг-LS 3х185+1х95</v>
          </cell>
          <cell r="FQ985">
            <v>349.46</v>
          </cell>
        </row>
        <row r="986">
          <cell r="A986" t="str">
            <v>АВВГнг-LS 3х240+1х120</v>
          </cell>
          <cell r="FQ986">
            <v>438.52</v>
          </cell>
        </row>
        <row r="987">
          <cell r="A987" t="str">
            <v>АВВГнг-LS 4х  2,5</v>
          </cell>
          <cell r="FQ987">
            <v>16.55</v>
          </cell>
        </row>
        <row r="988">
          <cell r="A988" t="str">
            <v>АВВГнг-LS 4х  4</v>
          </cell>
          <cell r="FQ988">
            <v>22.35</v>
          </cell>
        </row>
        <row r="989">
          <cell r="A989" t="str">
            <v>АВВГнг-LS 4х  6</v>
          </cell>
          <cell r="FQ989">
            <v>27.54</v>
          </cell>
        </row>
        <row r="990">
          <cell r="A990" t="str">
            <v>АВВГнг-LS 4х 10</v>
          </cell>
          <cell r="FQ990">
            <v>37.68</v>
          </cell>
        </row>
        <row r="991">
          <cell r="A991" t="str">
            <v>АВВГнг-LS 4х 16</v>
          </cell>
          <cell r="FQ991">
            <v>54.91</v>
          </cell>
        </row>
        <row r="992">
          <cell r="A992" t="str">
            <v>АВВГнг-LS 4х 25</v>
          </cell>
          <cell r="FQ992">
            <v>79.180000000000007</v>
          </cell>
        </row>
        <row r="993">
          <cell r="A993" t="str">
            <v>АВВГнг-LS 4х 35</v>
          </cell>
          <cell r="FQ993">
            <v>97.75</v>
          </cell>
        </row>
        <row r="994">
          <cell r="A994" t="str">
            <v>АВВГнг-LS 4х 50</v>
          </cell>
          <cell r="FQ994">
            <v>162.19</v>
          </cell>
        </row>
        <row r="995">
          <cell r="A995" t="str">
            <v>АВВГнг-LS 4х 70</v>
          </cell>
          <cell r="FQ995">
            <v>155.84</v>
          </cell>
        </row>
        <row r="996">
          <cell r="A996" t="str">
            <v>АВВГнг-LS 4х 95</v>
          </cell>
          <cell r="FQ996">
            <v>202.65</v>
          </cell>
        </row>
        <row r="997">
          <cell r="A997" t="str">
            <v>АВВГнг-LS 4х120</v>
          </cell>
          <cell r="FQ997">
            <v>234.54</v>
          </cell>
        </row>
        <row r="998">
          <cell r="A998" t="str">
            <v>АВВГнг-LS 4х150</v>
          </cell>
          <cell r="FQ998">
            <v>282.23</v>
          </cell>
        </row>
        <row r="999">
          <cell r="A999" t="str">
            <v>АВВГнг-LS 4х185</v>
          </cell>
          <cell r="FQ999">
            <v>348.58</v>
          </cell>
        </row>
        <row r="1000">
          <cell r="A1000" t="str">
            <v>АВВГнг-LS 4х240</v>
          </cell>
          <cell r="FQ1000">
            <v>439.16</v>
          </cell>
        </row>
        <row r="1001">
          <cell r="A1001" t="str">
            <v>АВВГнг-LS 5х  2,5</v>
          </cell>
          <cell r="FQ1001">
            <v>19.02</v>
          </cell>
        </row>
        <row r="1002">
          <cell r="A1002" t="str">
            <v>АВВГнг-LS 5х  4</v>
          </cell>
          <cell r="FQ1002">
            <v>25.87</v>
          </cell>
        </row>
        <row r="1003">
          <cell r="A1003" t="str">
            <v>АВВГнг-LS 5х  6</v>
          </cell>
          <cell r="FQ1003">
            <v>31</v>
          </cell>
        </row>
        <row r="1004">
          <cell r="A1004" t="str">
            <v>АВВГнг-LS 5х 10</v>
          </cell>
          <cell r="FQ1004">
            <v>49.02</v>
          </cell>
        </row>
        <row r="1005">
          <cell r="A1005" t="str">
            <v>АВВГнг-LS 5х 16</v>
          </cell>
          <cell r="FQ1005">
            <v>68.23</v>
          </cell>
        </row>
        <row r="1006">
          <cell r="A1006" t="str">
            <v>АВВГнг-LS 5х 25</v>
          </cell>
          <cell r="FQ1006">
            <v>95.68</v>
          </cell>
        </row>
        <row r="1007">
          <cell r="A1007" t="str">
            <v>АВВГнг-LS 5х 35</v>
          </cell>
          <cell r="FQ1007">
            <v>119.02</v>
          </cell>
        </row>
        <row r="1008">
          <cell r="A1008" t="str">
            <v>АВВГнг-LS 5х 50</v>
          </cell>
          <cell r="FQ1008">
            <v>152.29</v>
          </cell>
        </row>
        <row r="1009">
          <cell r="A1009" t="str">
            <v>АВВГнг-LS 5х 70</v>
          </cell>
          <cell r="FQ1009">
            <v>245.37</v>
          </cell>
        </row>
        <row r="1010">
          <cell r="A1010" t="str">
            <v>АВВГнг-LS 5х 95</v>
          </cell>
          <cell r="FQ1010">
            <v>342.46</v>
          </cell>
        </row>
        <row r="1011">
          <cell r="A1011" t="str">
            <v>АВВГнг-LS 5х120</v>
          </cell>
          <cell r="FQ1011">
            <v>504.23</v>
          </cell>
        </row>
        <row r="1012">
          <cell r="A1012" t="str">
            <v>АВВГнг-LS 5х150</v>
          </cell>
          <cell r="FQ1012">
            <v>457.89</v>
          </cell>
        </row>
        <row r="1013">
          <cell r="A1013" t="str">
            <v>АВВГнг-LS 5х185</v>
          </cell>
          <cell r="FQ1013">
            <v>727.88</v>
          </cell>
        </row>
        <row r="1014">
          <cell r="A1014" t="str">
            <v>АВВГнг-LS 5х240</v>
          </cell>
          <cell r="FQ1014">
            <v>936.47</v>
          </cell>
        </row>
        <row r="1015">
          <cell r="A1015" t="str">
            <v xml:space="preserve"> Кабель алюминиевый силовой с заполнением</v>
          </cell>
          <cell r="FQ1015">
            <v>0</v>
          </cell>
        </row>
        <row r="1016">
          <cell r="A1016" t="str">
            <v>АВВГз 2х  2,5</v>
          </cell>
          <cell r="FQ1016">
            <v>5.28</v>
          </cell>
        </row>
        <row r="1017">
          <cell r="A1017" t="str">
            <v>АВВГз 2х  4</v>
          </cell>
          <cell r="FQ1017">
            <v>7.99</v>
          </cell>
        </row>
        <row r="1018">
          <cell r="A1018" t="str">
            <v>АВВГз 2х  6</v>
          </cell>
          <cell r="FQ1018">
            <v>10.8</v>
          </cell>
        </row>
        <row r="1019">
          <cell r="A1019" t="str">
            <v>АВВГз 2х 10</v>
          </cell>
          <cell r="FQ1019">
            <v>15.5</v>
          </cell>
        </row>
        <row r="1020">
          <cell r="A1020" t="str">
            <v>АВВГз 2х 16</v>
          </cell>
          <cell r="FQ1020">
            <v>21.14</v>
          </cell>
        </row>
        <row r="1021">
          <cell r="A1021" t="str">
            <v>АВВГз 2х 25</v>
          </cell>
          <cell r="FQ1021">
            <v>35.479999999999997</v>
          </cell>
        </row>
        <row r="1022">
          <cell r="A1022" t="str">
            <v>АВВГз 2х 35</v>
          </cell>
          <cell r="FQ1022">
            <v>44.78</v>
          </cell>
        </row>
        <row r="1023">
          <cell r="A1023" t="str">
            <v>АВВГз 2х 50</v>
          </cell>
          <cell r="FQ1023">
            <v>63.86</v>
          </cell>
        </row>
        <row r="1024">
          <cell r="A1024" t="str">
            <v>АВВГз 2х 70</v>
          </cell>
          <cell r="FQ1024">
            <v>91.44</v>
          </cell>
        </row>
        <row r="1025">
          <cell r="A1025" t="str">
            <v>АВВГз 3х  2,5</v>
          </cell>
          <cell r="FQ1025">
            <v>6.92</v>
          </cell>
        </row>
        <row r="1026">
          <cell r="A1026" t="str">
            <v>АВВГз 3х  4</v>
          </cell>
          <cell r="FQ1026">
            <v>9.58</v>
          </cell>
        </row>
        <row r="1027">
          <cell r="A1027" t="str">
            <v>АВВГз 3х  6</v>
          </cell>
          <cell r="FQ1027">
            <v>12.54</v>
          </cell>
        </row>
        <row r="1028">
          <cell r="A1028" t="str">
            <v>АВВГз 3х 10</v>
          </cell>
          <cell r="FQ1028">
            <v>18.920000000000002</v>
          </cell>
        </row>
        <row r="1029">
          <cell r="A1029" t="str">
            <v>АВВГз 3х 16</v>
          </cell>
          <cell r="FQ1029">
            <v>26.46</v>
          </cell>
        </row>
        <row r="1030">
          <cell r="A1030" t="str">
            <v>АВВГз 3х 25</v>
          </cell>
          <cell r="FQ1030">
            <v>44.03</v>
          </cell>
        </row>
        <row r="1031">
          <cell r="A1031" t="str">
            <v>АВВГз 3х 35</v>
          </cell>
          <cell r="FQ1031">
            <v>52.9</v>
          </cell>
        </row>
        <row r="1032">
          <cell r="A1032" t="str">
            <v>АВВГз 3х 50</v>
          </cell>
          <cell r="FQ1032">
            <v>75.22</v>
          </cell>
        </row>
        <row r="1033">
          <cell r="A1033" t="str">
            <v>АВВГз 3х  4+1х2,5</v>
          </cell>
          <cell r="FQ1033">
            <v>11.2</v>
          </cell>
        </row>
        <row r="1034">
          <cell r="A1034" t="str">
            <v>АВВГз 3х  6+1х4</v>
          </cell>
          <cell r="FQ1034">
            <v>15.14</v>
          </cell>
        </row>
        <row r="1035">
          <cell r="A1035" t="str">
            <v>АВВГз 3х 10+1х6</v>
          </cell>
          <cell r="FQ1035">
            <v>21.68</v>
          </cell>
        </row>
        <row r="1036">
          <cell r="A1036" t="str">
            <v>АВВГз 3х 16+1х10</v>
          </cell>
          <cell r="FQ1036">
            <v>32.369999999999997</v>
          </cell>
        </row>
        <row r="1037">
          <cell r="A1037" t="str">
            <v>АВВГз 3х 25+1х16</v>
          </cell>
          <cell r="FQ1037">
            <v>47.81</v>
          </cell>
        </row>
        <row r="1038">
          <cell r="A1038" t="str">
            <v>АВВГз 3х 35+1х16</v>
          </cell>
          <cell r="FQ1038">
            <v>62.29</v>
          </cell>
        </row>
        <row r="1039">
          <cell r="A1039" t="str">
            <v>АВВГз 3х 50+1х25</v>
          </cell>
          <cell r="FQ1039">
            <v>91.35</v>
          </cell>
        </row>
        <row r="1040">
          <cell r="A1040" t="str">
            <v>АВВГз 3х 70+1х25</v>
          </cell>
          <cell r="FQ1040">
            <v>109.68</v>
          </cell>
        </row>
        <row r="1041">
          <cell r="A1041" t="str">
            <v>АВВГз 3х 95+1х35</v>
          </cell>
          <cell r="FQ1041">
            <v>146.49</v>
          </cell>
        </row>
        <row r="1042">
          <cell r="A1042" t="str">
            <v>АВВГз 3х 95+1х50</v>
          </cell>
          <cell r="FQ1042">
            <v>148.51</v>
          </cell>
        </row>
        <row r="1043">
          <cell r="A1043" t="str">
            <v>АВВГз 3х 120+1х35</v>
          </cell>
          <cell r="FQ1043">
            <v>176.83</v>
          </cell>
        </row>
        <row r="1044">
          <cell r="A1044" t="str">
            <v>АВВГз 4х  2,5</v>
          </cell>
          <cell r="FQ1044">
            <v>8.26</v>
          </cell>
        </row>
        <row r="1045">
          <cell r="A1045" t="str">
            <v>АВВГз 4х  4</v>
          </cell>
          <cell r="FQ1045">
            <v>11.97</v>
          </cell>
        </row>
        <row r="1046">
          <cell r="A1046" t="str">
            <v>АВВГз 4х  6</v>
          </cell>
          <cell r="FQ1046">
            <v>15.55</v>
          </cell>
        </row>
        <row r="1047">
          <cell r="A1047" t="str">
            <v>АВВГз 4х 10</v>
          </cell>
          <cell r="FQ1047">
            <v>23.49</v>
          </cell>
        </row>
        <row r="1048">
          <cell r="A1048" t="str">
            <v>АВВГз 4х 16</v>
          </cell>
          <cell r="FQ1048">
            <v>33.69</v>
          </cell>
        </row>
        <row r="1049">
          <cell r="A1049" t="str">
            <v>АВВГз 4х 25</v>
          </cell>
          <cell r="FQ1049">
            <v>51.54</v>
          </cell>
        </row>
        <row r="1050">
          <cell r="A1050" t="str">
            <v>АВВГз 4х 35</v>
          </cell>
          <cell r="FQ1050">
            <v>71.010000000000005</v>
          </cell>
        </row>
        <row r="1051">
          <cell r="A1051" t="str">
            <v>АВВГз 4х 50</v>
          </cell>
          <cell r="FQ1051">
            <v>93.04</v>
          </cell>
        </row>
        <row r="1052">
          <cell r="A1052" t="str">
            <v>АВВГз 4х 70</v>
          </cell>
          <cell r="FQ1052">
            <v>122.5</v>
          </cell>
        </row>
        <row r="1053">
          <cell r="A1053" t="str">
            <v>АВВГз 4х 95</v>
          </cell>
          <cell r="FQ1053">
            <v>161.86000000000001</v>
          </cell>
        </row>
        <row r="1054">
          <cell r="A1054" t="str">
            <v>АВВГз 4х120</v>
          </cell>
          <cell r="FQ1054">
            <v>207.49</v>
          </cell>
        </row>
        <row r="1055">
          <cell r="A1055" t="str">
            <v>АВВГз 4х150</v>
          </cell>
          <cell r="FQ1055">
            <v>238.53</v>
          </cell>
        </row>
        <row r="1056">
          <cell r="A1056" t="str">
            <v>АВВГз 4х185</v>
          </cell>
          <cell r="FQ1056">
            <v>297.7</v>
          </cell>
        </row>
        <row r="1057">
          <cell r="A1057" t="str">
            <v>АВВГз 4х240</v>
          </cell>
          <cell r="FQ1057">
            <v>382.54</v>
          </cell>
        </row>
        <row r="1058">
          <cell r="A1058" t="str">
            <v>АВВГз 5х  2,5</v>
          </cell>
          <cell r="FQ1058">
            <v>9.57</v>
          </cell>
        </row>
        <row r="1059">
          <cell r="A1059" t="str">
            <v>АВВГз 5х  4</v>
          </cell>
          <cell r="FQ1059">
            <v>13.54</v>
          </cell>
        </row>
        <row r="1060">
          <cell r="A1060" t="str">
            <v>АВВГз 5х  6</v>
          </cell>
          <cell r="FQ1060">
            <v>17.72</v>
          </cell>
        </row>
        <row r="1061">
          <cell r="A1061" t="str">
            <v>АВВГз 5х 10</v>
          </cell>
          <cell r="FQ1061">
            <v>29.03</v>
          </cell>
        </row>
        <row r="1062">
          <cell r="A1062" t="str">
            <v>АВВГз 5х 16</v>
          </cell>
          <cell r="FQ1062">
            <v>41.21</v>
          </cell>
        </row>
        <row r="1063">
          <cell r="A1063" t="str">
            <v>АВВГз 5х 25</v>
          </cell>
          <cell r="FQ1063">
            <v>61.97</v>
          </cell>
        </row>
        <row r="1064">
          <cell r="A1064" t="str">
            <v>АВВГз 5х 35</v>
          </cell>
          <cell r="FQ1064">
            <v>79</v>
          </cell>
        </row>
        <row r="1065">
          <cell r="A1065" t="str">
            <v>АВВГз 5х 50</v>
          </cell>
          <cell r="FQ1065">
            <v>111.62</v>
          </cell>
        </row>
        <row r="1066">
          <cell r="A1066" t="str">
            <v>АВВГз 5х 70</v>
          </cell>
          <cell r="FQ1066">
            <v>154.58000000000001</v>
          </cell>
        </row>
        <row r="1067">
          <cell r="A1067" t="str">
            <v>АВВГз 5х 95</v>
          </cell>
          <cell r="FQ1067">
            <v>207.83</v>
          </cell>
        </row>
        <row r="1068">
          <cell r="A1068" t="str">
            <v>АВВГз 5х 120</v>
          </cell>
          <cell r="FQ1068">
            <v>248.62</v>
          </cell>
        </row>
        <row r="1069">
          <cell r="A1069" t="str">
            <v>АВВГз 5х 150</v>
          </cell>
          <cell r="FQ1069">
            <v>297.82</v>
          </cell>
        </row>
        <row r="1070">
          <cell r="A1070" t="str">
            <v>АВВГз 5х 185</v>
          </cell>
          <cell r="FQ1070">
            <v>360.59</v>
          </cell>
        </row>
        <row r="1071">
          <cell r="A1071" t="str">
            <v>АВВГз 5х 240</v>
          </cell>
          <cell r="FQ1071">
            <v>450.16</v>
          </cell>
        </row>
        <row r="1072">
          <cell r="A1072" t="str">
            <v>Кабель алюминиевый бронированный</v>
          </cell>
          <cell r="FQ1072">
            <v>0</v>
          </cell>
        </row>
        <row r="1073">
          <cell r="A1073" t="str">
            <v>АВБбШв 3х 4</v>
          </cell>
          <cell r="FQ1073">
            <v>21.21</v>
          </cell>
        </row>
        <row r="1074">
          <cell r="A1074" t="str">
            <v>АВБбШв 3х 6</v>
          </cell>
          <cell r="FQ1074">
            <v>23.98</v>
          </cell>
        </row>
        <row r="1075">
          <cell r="A1075" t="str">
            <v>АВБбШв 3х 10</v>
          </cell>
          <cell r="FQ1075">
            <v>31.19</v>
          </cell>
        </row>
        <row r="1076">
          <cell r="A1076" t="str">
            <v>АВБбШв 3х 16</v>
          </cell>
          <cell r="FQ1076">
            <v>38.54</v>
          </cell>
        </row>
        <row r="1077">
          <cell r="A1077" t="str">
            <v>АВБбШв 3х 25</v>
          </cell>
          <cell r="FQ1077">
            <v>51.94</v>
          </cell>
        </row>
        <row r="1078">
          <cell r="A1078" t="str">
            <v>АВБбШв 3х 35</v>
          </cell>
          <cell r="FQ1078">
            <v>68.08</v>
          </cell>
        </row>
        <row r="1079">
          <cell r="A1079" t="str">
            <v>АВБбШв 3х 50</v>
          </cell>
          <cell r="FQ1079">
            <v>85.01</v>
          </cell>
        </row>
        <row r="1080">
          <cell r="A1080" t="str">
            <v>АВБбШв 3х 70</v>
          </cell>
          <cell r="FQ1080">
            <v>105.68</v>
          </cell>
        </row>
        <row r="1081">
          <cell r="A1081" t="str">
            <v>АВБбШв 3х 95</v>
          </cell>
          <cell r="FQ1081">
            <v>129.47</v>
          </cell>
        </row>
        <row r="1082">
          <cell r="A1082" t="str">
            <v>АВБбШв 3х120</v>
          </cell>
          <cell r="FQ1082">
            <v>155.9</v>
          </cell>
        </row>
        <row r="1083">
          <cell r="A1083" t="str">
            <v>АВБбШв 3х150</v>
          </cell>
          <cell r="FQ1083">
            <v>188.12</v>
          </cell>
        </row>
        <row r="1084">
          <cell r="A1084" t="str">
            <v>АВБбШв 3х240</v>
          </cell>
          <cell r="FQ1084">
            <v>289.77</v>
          </cell>
        </row>
        <row r="1085">
          <cell r="A1085" t="str">
            <v>АВБбШв 3х 4+1х2,5</v>
          </cell>
          <cell r="FQ1085">
            <v>23.49</v>
          </cell>
        </row>
        <row r="1086">
          <cell r="A1086" t="str">
            <v>АВБбШв 3х 6+1х4</v>
          </cell>
          <cell r="FQ1086">
            <v>26.96</v>
          </cell>
        </row>
        <row r="1087">
          <cell r="A1087" t="str">
            <v>АВБбШв 3х10+1х6</v>
          </cell>
          <cell r="FQ1087">
            <v>38.56</v>
          </cell>
        </row>
        <row r="1088">
          <cell r="A1088" t="str">
            <v>АВБбШв 3х16+1х10</v>
          </cell>
          <cell r="FQ1088">
            <v>44.24</v>
          </cell>
        </row>
        <row r="1089">
          <cell r="A1089" t="str">
            <v>АВБбШв 3х25+1х16</v>
          </cell>
          <cell r="FQ1089">
            <v>60.71</v>
          </cell>
        </row>
        <row r="1090">
          <cell r="A1090" t="str">
            <v>АВБбШв 3х35+1х16</v>
          </cell>
          <cell r="FQ1090">
            <v>84.65</v>
          </cell>
        </row>
        <row r="1091">
          <cell r="A1091" t="str">
            <v>АВБбШв 3х50+1х25</v>
          </cell>
          <cell r="FQ1091">
            <v>86.73</v>
          </cell>
        </row>
        <row r="1092">
          <cell r="A1092" t="str">
            <v>АВБбШв 3х70+1х35</v>
          </cell>
          <cell r="FQ1092">
            <v>115.7</v>
          </cell>
        </row>
        <row r="1093">
          <cell r="A1093" t="str">
            <v>АВБбШв 3х95+1х50</v>
          </cell>
          <cell r="FQ1093">
            <v>147.03</v>
          </cell>
        </row>
        <row r="1094">
          <cell r="A1094" t="str">
            <v>АВБбШв 3х120+1х70</v>
          </cell>
          <cell r="FQ1094">
            <v>189.48</v>
          </cell>
        </row>
        <row r="1095">
          <cell r="A1095" t="str">
            <v>АВБбШв 3х150+1х70</v>
          </cell>
          <cell r="FQ1095">
            <v>215.33</v>
          </cell>
        </row>
        <row r="1096">
          <cell r="A1096" t="str">
            <v>АВБбШв 3х185+1х95</v>
          </cell>
          <cell r="FQ1096">
            <v>277.55</v>
          </cell>
        </row>
        <row r="1097">
          <cell r="A1097" t="str">
            <v>АВБбШв 3х240+1х120</v>
          </cell>
          <cell r="FQ1097">
            <v>348.5</v>
          </cell>
        </row>
        <row r="1098">
          <cell r="A1098" t="str">
            <v>АВБбШв 4х 2,5</v>
          </cell>
          <cell r="FQ1098">
            <v>21.27</v>
          </cell>
        </row>
        <row r="1099">
          <cell r="A1099" t="str">
            <v>АВБбШв 4х 4</v>
          </cell>
          <cell r="FQ1099">
            <v>23.81</v>
          </cell>
        </row>
        <row r="1100">
          <cell r="A1100" t="str">
            <v>АВБбШв 4х 6</v>
          </cell>
          <cell r="FQ1100">
            <v>26.71</v>
          </cell>
        </row>
        <row r="1101">
          <cell r="A1101" t="str">
            <v>АВБбШв 4х 10</v>
          </cell>
          <cell r="FQ1101">
            <v>35.25</v>
          </cell>
        </row>
        <row r="1102">
          <cell r="A1102" t="str">
            <v>АВБбШв 4х 16</v>
          </cell>
          <cell r="FQ1102">
            <v>45.23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Перечетка"/>
      <sheetName val="Списки"/>
      <sheetName val="Объемы на смету"/>
      <sheetName val="Перечетка (2)"/>
    </sheetNames>
    <sheetDataSet>
      <sheetData sheetId="0" refreshError="1"/>
      <sheetData sheetId="1">
        <row r="2">
          <cell r="B2" t="str">
            <v>Акация белая</v>
          </cell>
          <cell r="I2" t="str">
            <v>Пересадить</v>
          </cell>
          <cell r="K2" t="str">
            <v>охр. зона ком.</v>
          </cell>
        </row>
        <row r="3">
          <cell r="B3" t="str">
            <v>акация желтая куст</v>
          </cell>
          <cell r="I3" t="str">
            <v>Сохранить</v>
          </cell>
          <cell r="K3" t="str">
            <v>аварийное</v>
          </cell>
        </row>
        <row r="4">
          <cell r="B4" t="str">
            <v>барбарис куст</v>
          </cell>
          <cell r="I4" t="str">
            <v>Вырубить</v>
          </cell>
          <cell r="K4" t="str">
            <v>сухостой</v>
          </cell>
        </row>
        <row r="5">
          <cell r="B5" t="str">
            <v>Бархат амурский</v>
          </cell>
          <cell r="K5" t="str">
            <v>неудовлетв.</v>
          </cell>
        </row>
        <row r="6">
          <cell r="B6" t="str">
            <v>Береза</v>
          </cell>
          <cell r="K6" t="str">
            <v>поросль</v>
          </cell>
        </row>
        <row r="7">
          <cell r="B7" t="str">
            <v>бересклет куст</v>
          </cell>
          <cell r="K7" t="str">
            <v>самосев</v>
          </cell>
        </row>
        <row r="8">
          <cell r="B8" t="str">
            <v>бирючина куст</v>
          </cell>
          <cell r="K8" t="str">
            <v>5-ти м зона</v>
          </cell>
        </row>
        <row r="9">
          <cell r="B9" t="str">
            <v>Боярышник</v>
          </cell>
          <cell r="K9" t="str">
            <v>учтено ранее*</v>
          </cell>
        </row>
        <row r="10">
          <cell r="B10" t="str">
            <v>боярышник куст</v>
          </cell>
          <cell r="K10" t="str">
            <v>обрезка ветвей</v>
          </cell>
        </row>
        <row r="11">
          <cell r="B11" t="str">
            <v>бузина куст</v>
          </cell>
          <cell r="K11" t="str">
            <v>кронировать</v>
          </cell>
        </row>
        <row r="12">
          <cell r="B12" t="str">
            <v>Вишня</v>
          </cell>
          <cell r="K12" t="str">
            <v>не входит в пятно</v>
          </cell>
        </row>
        <row r="13">
          <cell r="B13" t="str">
            <v>вишня куст</v>
          </cell>
          <cell r="K13" t="str">
            <v>удовлетв.</v>
          </cell>
        </row>
        <row r="14">
          <cell r="B14" t="str">
            <v>Вяз</v>
          </cell>
          <cell r="K14" t="str">
            <v>усыхающее</v>
          </cell>
        </row>
        <row r="15">
          <cell r="B15" t="str">
            <v>Газон</v>
          </cell>
          <cell r="K15" t="str">
            <v>хорошее</v>
          </cell>
        </row>
        <row r="16">
          <cell r="B16" t="str">
            <v>Груша</v>
          </cell>
          <cell r="K16" t="str">
            <v>саженцы</v>
          </cell>
        </row>
        <row r="17">
          <cell r="B17" t="str">
            <v>дек.-лиственный кустарник</v>
          </cell>
          <cell r="K17" t="str">
            <v>0,5х0,5х0,4</v>
          </cell>
        </row>
        <row r="18">
          <cell r="B18" t="str">
            <v>дерен куст</v>
          </cell>
          <cell r="K18" t="str">
            <v>0,8х0,8х0,6</v>
          </cell>
        </row>
        <row r="19">
          <cell r="B19" t="str">
            <v>Дуб</v>
          </cell>
          <cell r="K19" t="str">
            <v>1,0х1,0х0,6</v>
          </cell>
        </row>
        <row r="20">
          <cell r="B20" t="str">
            <v>Ель</v>
          </cell>
          <cell r="K20" t="str">
            <v>1,3х1,3х0,6</v>
          </cell>
        </row>
        <row r="21">
          <cell r="B21" t="str">
            <v>жимолость куст</v>
          </cell>
          <cell r="K21" t="str">
            <v>1,5х1,5х0,65</v>
          </cell>
        </row>
        <row r="22">
          <cell r="B22" t="str">
            <v>Ива</v>
          </cell>
          <cell r="K22" t="str">
            <v>1,7х1,7х0,65</v>
          </cell>
        </row>
        <row r="23">
          <cell r="B23" t="str">
            <v>ива (поросль)</v>
          </cell>
          <cell r="K23" t="str">
            <v>2,0х2,0х0,8</v>
          </cell>
        </row>
        <row r="24">
          <cell r="B24" t="str">
            <v>Ива белая</v>
          </cell>
          <cell r="K24" t="str">
            <v>2,4х2,4х0,95</v>
          </cell>
        </row>
        <row r="25">
          <cell r="B25" t="str">
            <v>ирга куст</v>
          </cell>
          <cell r="K25" t="str">
            <v>Ком земли</v>
          </cell>
        </row>
        <row r="26">
          <cell r="B26" t="str">
            <v>калина куст</v>
          </cell>
        </row>
        <row r="27">
          <cell r="B27" t="str">
            <v>Каштан</v>
          </cell>
        </row>
        <row r="28">
          <cell r="B28" t="str">
            <v>кизильник куст</v>
          </cell>
        </row>
        <row r="29">
          <cell r="B29" t="str">
            <v>Клен</v>
          </cell>
        </row>
        <row r="30">
          <cell r="B30" t="str">
            <v>клен куст</v>
          </cell>
        </row>
        <row r="31">
          <cell r="B31" t="str">
            <v>Клен ясенелистный</v>
          </cell>
        </row>
        <row r="32">
          <cell r="B32" t="str">
            <v>клен ясенелистный (поросль)</v>
          </cell>
        </row>
        <row r="33">
          <cell r="B33" t="str">
            <v>крушина куст</v>
          </cell>
        </row>
        <row r="34">
          <cell r="B34" t="str">
            <v>кустарник разный</v>
          </cell>
        </row>
        <row r="35">
          <cell r="B35" t="str">
            <v>лещина куст</v>
          </cell>
        </row>
        <row r="36">
          <cell r="B36" t="str">
            <v>Лжетсуга</v>
          </cell>
        </row>
        <row r="37">
          <cell r="B37" t="str">
            <v>лиана куст</v>
          </cell>
        </row>
        <row r="38">
          <cell r="B38" t="str">
            <v>Липа</v>
          </cell>
        </row>
        <row r="39">
          <cell r="B39" t="str">
            <v>Лиственница</v>
          </cell>
        </row>
        <row r="40">
          <cell r="B40" t="str">
            <v>можжевельник куст</v>
          </cell>
        </row>
        <row r="41">
          <cell r="B41" t="str">
            <v>Ольха</v>
          </cell>
        </row>
        <row r="42">
          <cell r="B42" t="str">
            <v>Орех</v>
          </cell>
        </row>
        <row r="43">
          <cell r="B43" t="str">
            <v>Осина</v>
          </cell>
        </row>
        <row r="44">
          <cell r="B44" t="str">
            <v>Остолоп</v>
          </cell>
        </row>
        <row r="45">
          <cell r="B45" t="str">
            <v>Пень</v>
          </cell>
        </row>
        <row r="46">
          <cell r="B46" t="str">
            <v>Пихта</v>
          </cell>
        </row>
        <row r="47">
          <cell r="B47" t="str">
            <v>пл.-ягодный кустарник</v>
          </cell>
        </row>
        <row r="48">
          <cell r="B48" t="str">
            <v>Плодовое</v>
          </cell>
        </row>
        <row r="49">
          <cell r="B49" t="str">
            <v>поросль</v>
          </cell>
        </row>
        <row r="50">
          <cell r="B50" t="str">
            <v>пузыреплодник куст</v>
          </cell>
        </row>
        <row r="51">
          <cell r="B51" t="str">
            <v>ракитник куст</v>
          </cell>
        </row>
        <row r="52">
          <cell r="B52" t="str">
            <v>роза куст</v>
          </cell>
        </row>
        <row r="53">
          <cell r="B53" t="str">
            <v>Рябина</v>
          </cell>
        </row>
        <row r="54">
          <cell r="B54" t="str">
            <v>Саженцы</v>
          </cell>
        </row>
        <row r="55">
          <cell r="B55" t="str">
            <v>Самосев до 8 см.</v>
          </cell>
        </row>
        <row r="56">
          <cell r="B56" t="str">
            <v>сирень куст</v>
          </cell>
        </row>
        <row r="57">
          <cell r="B57" t="str">
            <v>Слива</v>
          </cell>
        </row>
        <row r="58">
          <cell r="B58" t="str">
            <v>слива куст</v>
          </cell>
        </row>
        <row r="59">
          <cell r="B59" t="str">
            <v>смородина куст</v>
          </cell>
        </row>
        <row r="60">
          <cell r="B60" t="str">
            <v>снежноягодник куст</v>
          </cell>
        </row>
        <row r="61">
          <cell r="B61" t="str">
            <v>Сосна</v>
          </cell>
        </row>
        <row r="62">
          <cell r="B62" t="str">
            <v>спирея куст</v>
          </cell>
        </row>
        <row r="63">
          <cell r="B63" t="str">
            <v>Сухостой</v>
          </cell>
        </row>
        <row r="64">
          <cell r="B64" t="str">
            <v>Тополь</v>
          </cell>
        </row>
        <row r="65">
          <cell r="B65" t="str">
            <v>тополь (поросль)</v>
          </cell>
        </row>
        <row r="66">
          <cell r="B66" t="str">
            <v>Тополь белый</v>
          </cell>
        </row>
        <row r="67">
          <cell r="B67" t="str">
            <v>Тополь пирамидальный</v>
          </cell>
        </row>
        <row r="68">
          <cell r="B68" t="str">
            <v>Травяной покров</v>
          </cell>
        </row>
        <row r="69">
          <cell r="B69" t="str">
            <v>Туя</v>
          </cell>
        </row>
        <row r="70">
          <cell r="B70" t="str">
            <v>туя куст</v>
          </cell>
        </row>
        <row r="71">
          <cell r="B71" t="str">
            <v>хвойный кустарник</v>
          </cell>
        </row>
        <row r="72">
          <cell r="B72" t="str">
            <v>Черемуха</v>
          </cell>
        </row>
        <row r="73">
          <cell r="B73" t="str">
            <v>черемуха куст</v>
          </cell>
        </row>
        <row r="74">
          <cell r="B74" t="str">
            <v>чубушник куст</v>
          </cell>
        </row>
        <row r="75">
          <cell r="B75" t="str">
            <v>Экзот</v>
          </cell>
        </row>
        <row r="76">
          <cell r="B76" t="str">
            <v>Яблоня</v>
          </cell>
        </row>
        <row r="77">
          <cell r="B77" t="str">
            <v>Ясень</v>
          </cell>
        </row>
        <row r="78">
          <cell r="B78" t="str">
            <v>*******************      ко/куст.</v>
          </cell>
        </row>
        <row r="79">
          <cell r="B79" t="str">
            <v>*******************    ко/трава</v>
          </cell>
        </row>
        <row r="80">
          <cell r="B80" t="str">
            <v>*******************     ко/дер.</v>
          </cell>
        </row>
      </sheetData>
      <sheetData sheetId="2" refreshError="1"/>
      <sheetData sheetId="3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Эл-new"/>
      <sheetName val="Эл-доп"/>
      <sheetName val="Закачка эл-авт"/>
      <sheetName val="Эл-лампы"/>
      <sheetName val="Спец_Неон"/>
      <sheetName val="Спец_Деко"/>
      <sheetName val="Пр8"/>
      <sheetName val="Пр9"/>
      <sheetName val="Пр10"/>
      <sheetName val="Пр11"/>
      <sheetName val="Пр12"/>
      <sheetName val="Пр13"/>
      <sheetName val="Пр14"/>
      <sheetName val="Пр15"/>
      <sheetName val="Спецпредложение Щиты"/>
      <sheetName val="Щиты"/>
      <sheetName val="Спецпредложение Кабель-каналы"/>
      <sheetName val="Спецпредложение Наконечники"/>
      <sheetName val="Наконечники"/>
      <sheetName val="Спецпредложение Лампы"/>
      <sheetName val="Лампы"/>
      <sheetName val="El-site"/>
      <sheetName val="Электрика"/>
      <sheetName val="Пр16"/>
    </sheetNames>
    <sheetDataSet>
      <sheetData sheetId="0"/>
      <sheetData sheetId="1">
        <row r="4">
          <cell r="U4">
            <v>29.7395</v>
          </cell>
          <cell r="Z4">
            <v>29.7395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>
        <row r="1">
          <cell r="B1" t="str">
            <v>Наименование</v>
          </cell>
          <cell r="Y1" t="str">
            <v>*</v>
          </cell>
          <cell r="AY1" t="str">
            <v>Мелкий Опт.</v>
          </cell>
          <cell r="AZ1" t="str">
            <v>Опт.</v>
          </cell>
        </row>
        <row r="2">
          <cell r="B2" t="str">
            <v>Марка, руб</v>
          </cell>
          <cell r="AZ2" t="str">
            <v>Опт.</v>
          </cell>
        </row>
        <row r="3">
          <cell r="B3" t="str">
            <v>Марка, руб</v>
          </cell>
        </row>
        <row r="4">
          <cell r="B4" t="str">
            <v xml:space="preserve"> СЧЕТЧИКИ электрические</v>
          </cell>
        </row>
        <row r="5">
          <cell r="B5" t="str">
            <v>Однофазные</v>
          </cell>
        </row>
        <row r="6">
          <cell r="A6" t="str">
            <v>Счетчик</v>
          </cell>
          <cell r="B6" t="str">
            <v>СО-505 (10-40А)</v>
          </cell>
          <cell r="AY6">
            <v>575.58000000000004</v>
          </cell>
          <cell r="AZ6">
            <v>500.52000000000004</v>
          </cell>
        </row>
        <row r="7">
          <cell r="A7" t="str">
            <v>Счетчик</v>
          </cell>
          <cell r="B7" t="str">
            <v>СО-ЭЭ6706 (10-40А)</v>
          </cell>
          <cell r="AY7">
            <v>584.4</v>
          </cell>
          <cell r="AZ7">
            <v>508.20000000000005</v>
          </cell>
        </row>
        <row r="8">
          <cell r="B8" t="str">
            <v>Трехфазные</v>
          </cell>
        </row>
        <row r="9">
          <cell r="A9" t="str">
            <v>Счетчик</v>
          </cell>
          <cell r="B9" t="str">
            <v>СА4у-И672М 3* 5А</v>
          </cell>
          <cell r="AY9">
            <v>1606.56</v>
          </cell>
          <cell r="AZ9">
            <v>1396.98</v>
          </cell>
        </row>
        <row r="10">
          <cell r="B10" t="str">
            <v>Трансф-р тока Т-0,66(20-400А)</v>
          </cell>
          <cell r="AY10">
            <v>174.9</v>
          </cell>
          <cell r="AZ10">
            <v>152.10000000000002</v>
          </cell>
        </row>
        <row r="11">
          <cell r="A11" t="str">
            <v>Счетчик</v>
          </cell>
          <cell r="B11" t="str">
            <v>СА4-И678 3*10-40А</v>
          </cell>
          <cell r="AY11">
            <v>1824.1200000000001</v>
          </cell>
          <cell r="AZ11">
            <v>1586.22</v>
          </cell>
        </row>
        <row r="12">
          <cell r="A12" t="str">
            <v>Счетчик</v>
          </cell>
          <cell r="B12" t="str">
            <v>СА4-И678 3*20-50А</v>
          </cell>
          <cell r="AY12">
            <v>2104.98</v>
          </cell>
          <cell r="AZ12">
            <v>1830.42</v>
          </cell>
        </row>
        <row r="13">
          <cell r="A13" t="str">
            <v>Счетчик</v>
          </cell>
          <cell r="B13" t="str">
            <v>СА4-И678 3*30-75А</v>
          </cell>
          <cell r="AY13">
            <v>2170.7400000000002</v>
          </cell>
          <cell r="AZ13">
            <v>1887.6000000000001</v>
          </cell>
        </row>
        <row r="14">
          <cell r="A14" t="str">
            <v>Счетчик</v>
          </cell>
          <cell r="B14" t="str">
            <v>СА4-И678 3*50-100А</v>
          </cell>
          <cell r="AY14">
            <v>2254.2599999999998</v>
          </cell>
          <cell r="AZ14">
            <v>1960.2</v>
          </cell>
        </row>
        <row r="15">
          <cell r="B15" t="str">
            <v xml:space="preserve"> СВЕТИЛЬНИКИ люминесцентные</v>
          </cell>
          <cell r="AY15">
            <v>0</v>
          </cell>
          <cell r="AZ15">
            <v>0</v>
          </cell>
        </row>
        <row r="16">
          <cell r="A16" t="str">
            <v>Светильник люмин.</v>
          </cell>
          <cell r="B16" t="str">
            <v xml:space="preserve">ЛПО 1х20 </v>
          </cell>
          <cell r="AY16">
            <v>153.54000000000002</v>
          </cell>
          <cell r="AZ16">
            <v>133.5</v>
          </cell>
        </row>
        <row r="17">
          <cell r="A17" t="str">
            <v>Светильник люмин.</v>
          </cell>
          <cell r="B17" t="str">
            <v xml:space="preserve">ЛПО 1х40 </v>
          </cell>
          <cell r="AY17">
            <v>184.8</v>
          </cell>
          <cell r="AZ17">
            <v>160.68</v>
          </cell>
        </row>
        <row r="18">
          <cell r="A18" t="str">
            <v>Светильник люмин.</v>
          </cell>
          <cell r="B18" t="str">
            <v>ЛПО 2х20</v>
          </cell>
          <cell r="AY18">
            <v>167.7</v>
          </cell>
          <cell r="AZ18">
            <v>145.86000000000001</v>
          </cell>
        </row>
        <row r="19">
          <cell r="A19" t="str">
            <v>Светильник люмин.</v>
          </cell>
          <cell r="B19" t="str">
            <v xml:space="preserve">ЛПО 2х40 </v>
          </cell>
          <cell r="AY19">
            <v>252.12</v>
          </cell>
          <cell r="AZ19">
            <v>219.24</v>
          </cell>
        </row>
        <row r="20">
          <cell r="A20" t="str">
            <v>Светильник люмин.</v>
          </cell>
          <cell r="B20" t="str">
            <v>ЛСП 2х40</v>
          </cell>
          <cell r="AY20">
            <v>560.04</v>
          </cell>
          <cell r="AZ20">
            <v>486.96</v>
          </cell>
        </row>
        <row r="21">
          <cell r="A21" t="str">
            <v>Светильник</v>
          </cell>
          <cell r="B21" t="str">
            <v>ПВЛМ 2х40,б/плаф.</v>
          </cell>
          <cell r="AY21">
            <v>776.16</v>
          </cell>
          <cell r="AZ21">
            <v>705.6</v>
          </cell>
        </row>
        <row r="22">
          <cell r="B22" t="str">
            <v xml:space="preserve"> накладные растровые (зеркальные)</v>
          </cell>
        </row>
        <row r="23">
          <cell r="A23" t="str">
            <v>Светильник</v>
          </cell>
          <cell r="B23" t="str">
            <v>ЛПО 82-2х36-001</v>
          </cell>
          <cell r="AY23">
            <v>927.36</v>
          </cell>
          <cell r="AZ23">
            <v>806.4</v>
          </cell>
        </row>
        <row r="24">
          <cell r="A24" t="str">
            <v>Светильник</v>
          </cell>
          <cell r="B24" t="str">
            <v>ЛПО 82-4х18-001</v>
          </cell>
          <cell r="AY24">
            <v>927.36</v>
          </cell>
          <cell r="AZ24">
            <v>806.4</v>
          </cell>
        </row>
        <row r="32">
          <cell r="B32" t="str">
            <v xml:space="preserve"> "таблетка"</v>
          </cell>
        </row>
        <row r="33">
          <cell r="A33" t="str">
            <v>Светильник</v>
          </cell>
          <cell r="B33" t="str">
            <v>НПО 22-2х60Вт</v>
          </cell>
        </row>
        <row r="34">
          <cell r="A34" t="str">
            <v>Светильник</v>
          </cell>
          <cell r="B34" t="str">
            <v>НПО 22-100Вт</v>
          </cell>
        </row>
        <row r="35">
          <cell r="B35" t="str">
            <v xml:space="preserve"> "желудь"</v>
          </cell>
        </row>
        <row r="36">
          <cell r="A36" t="str">
            <v>Светильник</v>
          </cell>
          <cell r="B36" t="str">
            <v>НСП 02-100-001,  б/решет.</v>
          </cell>
        </row>
        <row r="37">
          <cell r="A37" t="str">
            <v>Светильник</v>
          </cell>
          <cell r="B37" t="str">
            <v>НСП 02-100-003,  с решет.</v>
          </cell>
        </row>
        <row r="38">
          <cell r="A38" t="str">
            <v>Светильник</v>
          </cell>
          <cell r="B38" t="str">
            <v>НСП 02-200-001,  б/решет.</v>
          </cell>
        </row>
        <row r="39">
          <cell r="A39" t="str">
            <v>Светильник</v>
          </cell>
          <cell r="B39" t="str">
            <v>НСП 02-200-003,   с решет.</v>
          </cell>
        </row>
        <row r="40">
          <cell r="B40" t="str">
            <v>полугерметичный</v>
          </cell>
        </row>
        <row r="41">
          <cell r="A41" t="str">
            <v>Светильник</v>
          </cell>
          <cell r="B41" t="str">
            <v>ПСХ-60Вт,  п/г</v>
          </cell>
        </row>
        <row r="42">
          <cell r="A42" t="str">
            <v>Светильник</v>
          </cell>
          <cell r="B42" t="str">
            <v>НПП 03-100Вт, п/г</v>
          </cell>
        </row>
        <row r="43">
          <cell r="B43" t="str">
            <v xml:space="preserve"> СВЕТИЛЬНИКИ для ламп ДРЛ (Новосел.)</v>
          </cell>
        </row>
        <row r="44">
          <cell r="A44" t="str">
            <v>Светильник</v>
          </cell>
          <cell r="B44" t="str">
            <v>РКУ 06-125Вт (б/ст.)</v>
          </cell>
        </row>
        <row r="45">
          <cell r="A45" t="str">
            <v>Светильник</v>
          </cell>
          <cell r="B45" t="str">
            <v>РКУ 06-125Вт (со ст.)</v>
          </cell>
        </row>
        <row r="46">
          <cell r="A46" t="str">
            <v>Светильник</v>
          </cell>
          <cell r="B46" t="str">
            <v>РКУ 06-250Вт (б/ст.)</v>
          </cell>
        </row>
        <row r="47">
          <cell r="A47" t="str">
            <v>Светильник</v>
          </cell>
          <cell r="B47" t="str">
            <v>РКУ 24-250Вт (со ст.)</v>
          </cell>
        </row>
        <row r="48">
          <cell r="B48" t="str">
            <v xml:space="preserve"> СВЕТИЛЬНИКИ для АЗС</v>
          </cell>
        </row>
        <row r="49">
          <cell r="B49" t="str">
            <v xml:space="preserve"> для ламп ДРЛ</v>
          </cell>
        </row>
        <row r="50">
          <cell r="A50" t="str">
            <v>Светильник</v>
          </cell>
          <cell r="B50" t="str">
            <v>РВП 04-125-002</v>
          </cell>
        </row>
        <row r="51">
          <cell r="A51" t="str">
            <v>Светильник</v>
          </cell>
          <cell r="B51" t="str">
            <v>РВП 04-250-002</v>
          </cell>
        </row>
        <row r="52">
          <cell r="A52" t="str">
            <v>Светильник</v>
          </cell>
          <cell r="B52" t="str">
            <v>РВП 04-400-002</v>
          </cell>
        </row>
        <row r="53">
          <cell r="B53" t="str">
            <v xml:space="preserve"> ЛАМПЫ</v>
          </cell>
        </row>
        <row r="54">
          <cell r="A54" t="str">
            <v>Лампа</v>
          </cell>
          <cell r="B54" t="str">
            <v>ЛД(ЛБ)-20</v>
          </cell>
        </row>
        <row r="55">
          <cell r="A55" t="str">
            <v>Лампа</v>
          </cell>
          <cell r="B55" t="str">
            <v>ЛД(ЛБ)-40</v>
          </cell>
        </row>
        <row r="56">
          <cell r="A56" t="str">
            <v>Лампа</v>
          </cell>
          <cell r="B56" t="str">
            <v>ЛД(ЛБ)-80</v>
          </cell>
        </row>
        <row r="57">
          <cell r="B57" t="str">
            <v>Стартер 220 В, 127 В</v>
          </cell>
        </row>
        <row r="58">
          <cell r="A58" t="str">
            <v>Лампа</v>
          </cell>
          <cell r="B58" t="str">
            <v>ДРЛ-125</v>
          </cell>
        </row>
        <row r="59">
          <cell r="A59" t="str">
            <v>Лампа</v>
          </cell>
          <cell r="B59" t="str">
            <v>ДРЛ-250</v>
          </cell>
        </row>
        <row r="60">
          <cell r="A60" t="str">
            <v>Лампа</v>
          </cell>
          <cell r="B60" t="str">
            <v>ДРЛ-400</v>
          </cell>
        </row>
        <row r="61">
          <cell r="A61" t="str">
            <v>Лампа</v>
          </cell>
          <cell r="B61" t="str">
            <v>ЛОН-40, 60, 75, 100</v>
          </cell>
        </row>
        <row r="62">
          <cell r="A62" t="str">
            <v>Лампа</v>
          </cell>
          <cell r="B62" t="str">
            <v>ЛОН-150</v>
          </cell>
        </row>
        <row r="63">
          <cell r="A63" t="str">
            <v>Лампа</v>
          </cell>
          <cell r="B63" t="str">
            <v>ЛОН-200</v>
          </cell>
        </row>
        <row r="64">
          <cell r="A64" t="str">
            <v>Лампа</v>
          </cell>
          <cell r="B64" t="str">
            <v>ЛОН-300</v>
          </cell>
        </row>
        <row r="65">
          <cell r="A65" t="str">
            <v>Лампа</v>
          </cell>
          <cell r="B65" t="str">
            <v>ЛОН-500</v>
          </cell>
        </row>
        <row r="66">
          <cell r="B66" t="str">
            <v xml:space="preserve"> ПАТРОНЫ  Е27</v>
          </cell>
        </row>
        <row r="67">
          <cell r="A67" t="str">
            <v>Патрон эл. Е27</v>
          </cell>
          <cell r="B67" t="str">
            <v>подвесной</v>
          </cell>
        </row>
        <row r="68">
          <cell r="A68" t="str">
            <v>Патрон эл. Е27</v>
          </cell>
          <cell r="B68" t="str">
            <v>потолочный, настенный</v>
          </cell>
        </row>
        <row r="69">
          <cell r="B69" t="str">
            <v xml:space="preserve"> АКСЕССУАРЫ К КАБЕЛЬНЫМ КАНАЛАМ</v>
          </cell>
        </row>
        <row r="70">
          <cell r="B70" t="str">
            <v>внутренний угол</v>
          </cell>
        </row>
        <row r="71">
          <cell r="A71" t="str">
            <v>Внутренний угол</v>
          </cell>
          <cell r="B71" t="str">
            <v>15х10</v>
          </cell>
          <cell r="AY71">
            <v>6.4799999999999995</v>
          </cell>
          <cell r="AZ71">
            <v>5.3999999999999995</v>
          </cell>
        </row>
        <row r="72">
          <cell r="A72" t="str">
            <v>Внутренний угол</v>
          </cell>
          <cell r="B72" t="str">
            <v>16х16</v>
          </cell>
          <cell r="AY72">
            <v>6.4799999999999995</v>
          </cell>
          <cell r="AZ72">
            <v>5.3999999999999995</v>
          </cell>
        </row>
        <row r="73">
          <cell r="A73" t="str">
            <v>Внутренний угол</v>
          </cell>
          <cell r="B73" t="str">
            <v>25х16</v>
          </cell>
          <cell r="AY73">
            <v>14.459999999999999</v>
          </cell>
          <cell r="AZ73">
            <v>12.06</v>
          </cell>
        </row>
        <row r="74">
          <cell r="A74" t="str">
            <v>Внутренний угол</v>
          </cell>
          <cell r="B74" t="str">
            <v>25х25</v>
          </cell>
          <cell r="AY74">
            <v>14.459999999999999</v>
          </cell>
          <cell r="AZ74">
            <v>12.06</v>
          </cell>
        </row>
        <row r="75">
          <cell r="A75" t="str">
            <v>Внутренний угол</v>
          </cell>
          <cell r="B75" t="str">
            <v>40х16</v>
          </cell>
          <cell r="AY75">
            <v>22.98</v>
          </cell>
          <cell r="AZ75">
            <v>19.14</v>
          </cell>
        </row>
        <row r="76">
          <cell r="A76" t="str">
            <v>Внутренний угол</v>
          </cell>
          <cell r="B76" t="str">
            <v>40х25</v>
          </cell>
          <cell r="AY76">
            <v>22.98</v>
          </cell>
          <cell r="AZ76">
            <v>19.14</v>
          </cell>
        </row>
        <row r="77">
          <cell r="A77" t="str">
            <v>Внутренний угол</v>
          </cell>
          <cell r="B77" t="str">
            <v>40х40</v>
          </cell>
          <cell r="AY77">
            <v>22.98</v>
          </cell>
          <cell r="AZ77">
            <v>19.14</v>
          </cell>
        </row>
        <row r="78">
          <cell r="A78" t="str">
            <v>Внутренний угол</v>
          </cell>
          <cell r="B78" t="str">
            <v>60х40</v>
          </cell>
          <cell r="AY78">
            <v>54.42</v>
          </cell>
          <cell r="AZ78">
            <v>45.36</v>
          </cell>
        </row>
        <row r="79">
          <cell r="A79" t="str">
            <v>Внутренний угол</v>
          </cell>
          <cell r="B79" t="str">
            <v>60х60</v>
          </cell>
          <cell r="AY79">
            <v>54.42</v>
          </cell>
          <cell r="AZ79">
            <v>45.36</v>
          </cell>
        </row>
        <row r="80">
          <cell r="A80" t="str">
            <v>Внутренний угол</v>
          </cell>
          <cell r="B80" t="str">
            <v>100х40</v>
          </cell>
          <cell r="AY80">
            <v>73.38000000000001</v>
          </cell>
          <cell r="AZ80">
            <v>61.140000000000008</v>
          </cell>
        </row>
        <row r="81">
          <cell r="A81" t="str">
            <v>Внутренний угол</v>
          </cell>
          <cell r="B81" t="str">
            <v>100х60</v>
          </cell>
          <cell r="AY81">
            <v>73.38000000000001</v>
          </cell>
          <cell r="AZ81">
            <v>61.140000000000008</v>
          </cell>
        </row>
        <row r="82">
          <cell r="B82" t="str">
            <v>наружный угол</v>
          </cell>
          <cell r="AY82">
            <v>0</v>
          </cell>
          <cell r="AZ82">
            <v>0</v>
          </cell>
        </row>
        <row r="83">
          <cell r="A83" t="str">
            <v>Наружный угол</v>
          </cell>
          <cell r="B83" t="str">
            <v>15х10</v>
          </cell>
          <cell r="AY83">
            <v>6.4799999999999995</v>
          </cell>
          <cell r="AZ83">
            <v>5.3999999999999995</v>
          </cell>
        </row>
        <row r="84">
          <cell r="A84" t="str">
            <v>Наружный угол</v>
          </cell>
          <cell r="B84" t="str">
            <v>16х16</v>
          </cell>
          <cell r="AY84">
            <v>6.4799999999999995</v>
          </cell>
          <cell r="AZ84">
            <v>5.3999999999999995</v>
          </cell>
        </row>
        <row r="85">
          <cell r="A85" t="str">
            <v>Наружный угол</v>
          </cell>
          <cell r="B85" t="str">
            <v>25х16</v>
          </cell>
          <cell r="AY85">
            <v>14.459999999999999</v>
          </cell>
          <cell r="AZ85">
            <v>12.06</v>
          </cell>
        </row>
        <row r="86">
          <cell r="A86" t="str">
            <v>Наружный угол</v>
          </cell>
          <cell r="B86" t="str">
            <v>25х25</v>
          </cell>
          <cell r="AY86">
            <v>14.459999999999999</v>
          </cell>
          <cell r="AZ86">
            <v>12.06</v>
          </cell>
        </row>
        <row r="87">
          <cell r="A87" t="str">
            <v>Наружный угол</v>
          </cell>
          <cell r="B87" t="str">
            <v>40х16</v>
          </cell>
          <cell r="AY87">
            <v>22.98</v>
          </cell>
          <cell r="AZ87">
            <v>19.14</v>
          </cell>
        </row>
        <row r="88">
          <cell r="A88" t="str">
            <v>Наружный угол</v>
          </cell>
          <cell r="B88" t="str">
            <v>40х25</v>
          </cell>
          <cell r="AY88">
            <v>22.98</v>
          </cell>
          <cell r="AZ88">
            <v>19.14</v>
          </cell>
        </row>
        <row r="89">
          <cell r="A89" t="str">
            <v>Наружный угол</v>
          </cell>
          <cell r="B89" t="str">
            <v>40х40</v>
          </cell>
          <cell r="AY89">
            <v>22.98</v>
          </cell>
          <cell r="AZ89">
            <v>19.14</v>
          </cell>
        </row>
        <row r="90">
          <cell r="A90" t="str">
            <v>Наружный угол</v>
          </cell>
          <cell r="B90" t="str">
            <v>60х40</v>
          </cell>
          <cell r="AY90">
            <v>54.42</v>
          </cell>
          <cell r="AZ90">
            <v>45.36</v>
          </cell>
        </row>
        <row r="91">
          <cell r="A91" t="str">
            <v>Наружный угол</v>
          </cell>
          <cell r="B91" t="str">
            <v>60х60</v>
          </cell>
          <cell r="AY91">
            <v>54.42</v>
          </cell>
          <cell r="AZ91">
            <v>45.36</v>
          </cell>
        </row>
        <row r="92">
          <cell r="A92" t="str">
            <v>Наружный угол</v>
          </cell>
          <cell r="B92" t="str">
            <v>100х40</v>
          </cell>
          <cell r="AY92">
            <v>73.38000000000001</v>
          </cell>
          <cell r="AZ92">
            <v>61.140000000000008</v>
          </cell>
        </row>
        <row r="93">
          <cell r="A93" t="str">
            <v>Наружный угол</v>
          </cell>
          <cell r="B93" t="str">
            <v>100х60</v>
          </cell>
          <cell r="AY93">
            <v>73.38000000000001</v>
          </cell>
          <cell r="AZ93">
            <v>61.140000000000008</v>
          </cell>
        </row>
        <row r="94">
          <cell r="B94" t="str">
            <v>поворот 90 гр</v>
          </cell>
          <cell r="AY94">
            <v>0</v>
          </cell>
          <cell r="AZ94">
            <v>0</v>
          </cell>
        </row>
        <row r="95">
          <cell r="A95" t="str">
            <v>Поворот 90 гр.</v>
          </cell>
          <cell r="B95" t="str">
            <v>15х10</v>
          </cell>
          <cell r="AY95">
            <v>6.4799999999999995</v>
          </cell>
          <cell r="AZ95">
            <v>5.3999999999999995</v>
          </cell>
        </row>
        <row r="96">
          <cell r="A96" t="str">
            <v>Поворот 90 гр.</v>
          </cell>
          <cell r="B96" t="str">
            <v>16х16</v>
          </cell>
          <cell r="AY96">
            <v>6.4799999999999995</v>
          </cell>
          <cell r="AZ96">
            <v>5.3999999999999995</v>
          </cell>
        </row>
        <row r="97">
          <cell r="A97" t="str">
            <v>Поворот 90 гр.</v>
          </cell>
          <cell r="B97" t="str">
            <v>25х16</v>
          </cell>
          <cell r="AY97">
            <v>14.459999999999999</v>
          </cell>
          <cell r="AZ97">
            <v>12.06</v>
          </cell>
        </row>
        <row r="98">
          <cell r="A98" t="str">
            <v>Поворот 90 гр.</v>
          </cell>
          <cell r="B98" t="str">
            <v>25х25</v>
          </cell>
          <cell r="AY98">
            <v>14.459999999999999</v>
          </cell>
          <cell r="AZ98">
            <v>12.06</v>
          </cell>
        </row>
        <row r="99">
          <cell r="A99" t="str">
            <v>Поворот 90 гр.</v>
          </cell>
          <cell r="B99" t="str">
            <v>40х16</v>
          </cell>
          <cell r="AY99">
            <v>22.98</v>
          </cell>
          <cell r="AZ99">
            <v>19.14</v>
          </cell>
        </row>
        <row r="100">
          <cell r="A100" t="str">
            <v>Поворот 90 гр.</v>
          </cell>
          <cell r="B100" t="str">
            <v>40х25</v>
          </cell>
          <cell r="AY100">
            <v>22.98</v>
          </cell>
          <cell r="AZ100">
            <v>19.14</v>
          </cell>
        </row>
        <row r="101">
          <cell r="A101" t="str">
            <v>Поворот 90 гр.</v>
          </cell>
          <cell r="B101" t="str">
            <v>40х40</v>
          </cell>
          <cell r="AY101">
            <v>22.98</v>
          </cell>
          <cell r="AZ101">
            <v>19.14</v>
          </cell>
        </row>
        <row r="102">
          <cell r="A102" t="str">
            <v>Поворот 90 гр.</v>
          </cell>
          <cell r="B102" t="str">
            <v>60х40</v>
          </cell>
          <cell r="AY102">
            <v>54.42</v>
          </cell>
          <cell r="AZ102">
            <v>45.36</v>
          </cell>
        </row>
        <row r="103">
          <cell r="A103" t="str">
            <v>Поворот 90 гр.</v>
          </cell>
          <cell r="B103" t="str">
            <v>60х60</v>
          </cell>
          <cell r="AY103">
            <v>54.42</v>
          </cell>
          <cell r="AZ103">
            <v>45.36</v>
          </cell>
        </row>
        <row r="104">
          <cell r="A104" t="str">
            <v>Поворот 90 гр.</v>
          </cell>
          <cell r="B104" t="str">
            <v>100х40</v>
          </cell>
          <cell r="AY104">
            <v>73.38000000000001</v>
          </cell>
          <cell r="AZ104">
            <v>61.140000000000008</v>
          </cell>
        </row>
        <row r="105">
          <cell r="A105" t="str">
            <v>Поворот 90 гр.</v>
          </cell>
          <cell r="B105" t="str">
            <v>100х60</v>
          </cell>
          <cell r="AY105">
            <v>73.38000000000001</v>
          </cell>
          <cell r="AZ105">
            <v>61.140000000000008</v>
          </cell>
        </row>
        <row r="106">
          <cell r="B106" t="str">
            <v>Т-образный угол</v>
          </cell>
          <cell r="AY106">
            <v>0</v>
          </cell>
          <cell r="AZ106">
            <v>0</v>
          </cell>
        </row>
        <row r="107">
          <cell r="A107" t="str">
            <v>Т-образный угол</v>
          </cell>
          <cell r="B107" t="str">
            <v>15х10</v>
          </cell>
          <cell r="AY107">
            <v>6.4799999999999995</v>
          </cell>
          <cell r="AZ107">
            <v>5.3999999999999995</v>
          </cell>
        </row>
        <row r="108">
          <cell r="A108" t="str">
            <v>Т-образный угол</v>
          </cell>
          <cell r="B108" t="str">
            <v>16х16</v>
          </cell>
          <cell r="AY108">
            <v>6.4799999999999995</v>
          </cell>
          <cell r="AZ108">
            <v>5.3999999999999995</v>
          </cell>
        </row>
        <row r="109">
          <cell r="A109" t="str">
            <v>Т-образный угол</v>
          </cell>
          <cell r="B109" t="str">
            <v>25х16</v>
          </cell>
          <cell r="AY109">
            <v>14.459999999999999</v>
          </cell>
          <cell r="AZ109">
            <v>12.06</v>
          </cell>
        </row>
        <row r="110">
          <cell r="A110" t="str">
            <v>Т-образный угол</v>
          </cell>
          <cell r="B110" t="str">
            <v>25х25</v>
          </cell>
          <cell r="AY110">
            <v>14.459999999999999</v>
          </cell>
          <cell r="AZ110">
            <v>12.06</v>
          </cell>
        </row>
        <row r="111">
          <cell r="A111" t="str">
            <v>Т-образный угол</v>
          </cell>
          <cell r="B111" t="str">
            <v>40х16</v>
          </cell>
          <cell r="AY111">
            <v>22.98</v>
          </cell>
          <cell r="AZ111">
            <v>19.14</v>
          </cell>
        </row>
        <row r="112">
          <cell r="A112" t="str">
            <v>Т-образный угол</v>
          </cell>
          <cell r="B112" t="str">
            <v>40х25</v>
          </cell>
          <cell r="AY112">
            <v>22.98</v>
          </cell>
          <cell r="AZ112">
            <v>19.14</v>
          </cell>
        </row>
        <row r="113">
          <cell r="A113" t="str">
            <v>Т-образный угол</v>
          </cell>
          <cell r="B113" t="str">
            <v>40х40</v>
          </cell>
          <cell r="AY113">
            <v>22.98</v>
          </cell>
          <cell r="AZ113">
            <v>19.14</v>
          </cell>
        </row>
        <row r="114">
          <cell r="A114" t="str">
            <v>Т-образный угол</v>
          </cell>
          <cell r="B114" t="str">
            <v>60х40</v>
          </cell>
          <cell r="AY114">
            <v>54.42</v>
          </cell>
          <cell r="AZ114">
            <v>45.36</v>
          </cell>
        </row>
        <row r="115">
          <cell r="A115" t="str">
            <v>Т-образный угол</v>
          </cell>
          <cell r="B115" t="str">
            <v>60х60</v>
          </cell>
          <cell r="AY115">
            <v>54.42</v>
          </cell>
          <cell r="AZ115">
            <v>45.36</v>
          </cell>
        </row>
        <row r="116">
          <cell r="A116" t="str">
            <v>Т-образный угол</v>
          </cell>
          <cell r="B116" t="str">
            <v>100х40</v>
          </cell>
          <cell r="AY116">
            <v>73.38000000000001</v>
          </cell>
          <cell r="AZ116">
            <v>61.140000000000008</v>
          </cell>
        </row>
        <row r="117">
          <cell r="A117" t="str">
            <v>Т-образный угол</v>
          </cell>
          <cell r="B117" t="str">
            <v>100х60</v>
          </cell>
          <cell r="AY117">
            <v>73.38000000000001</v>
          </cell>
          <cell r="AZ117">
            <v>61.140000000000008</v>
          </cell>
        </row>
        <row r="118">
          <cell r="B118" t="str">
            <v>заглушка</v>
          </cell>
          <cell r="AY118">
            <v>0</v>
          </cell>
          <cell r="AZ118">
            <v>0</v>
          </cell>
        </row>
        <row r="119">
          <cell r="A119" t="str">
            <v>Заглушка</v>
          </cell>
          <cell r="B119" t="str">
            <v>15х10</v>
          </cell>
          <cell r="AY119">
            <v>6.4799999999999995</v>
          </cell>
          <cell r="AZ119">
            <v>5.3999999999999995</v>
          </cell>
        </row>
        <row r="120">
          <cell r="A120" t="str">
            <v>Заглушка</v>
          </cell>
          <cell r="B120" t="str">
            <v>16х16</v>
          </cell>
          <cell r="AY120">
            <v>6.4799999999999995</v>
          </cell>
          <cell r="AZ120">
            <v>5.3999999999999995</v>
          </cell>
        </row>
        <row r="121">
          <cell r="A121" t="str">
            <v>Заглушка</v>
          </cell>
          <cell r="B121" t="str">
            <v>25х16</v>
          </cell>
          <cell r="AY121">
            <v>14.459999999999999</v>
          </cell>
          <cell r="AZ121">
            <v>12.06</v>
          </cell>
        </row>
        <row r="122">
          <cell r="A122" t="str">
            <v>Заглушка</v>
          </cell>
          <cell r="B122" t="str">
            <v>25х25</v>
          </cell>
          <cell r="AY122">
            <v>14.459999999999999</v>
          </cell>
          <cell r="AZ122">
            <v>12.06</v>
          </cell>
        </row>
        <row r="123">
          <cell r="A123" t="str">
            <v>Заглушка</v>
          </cell>
          <cell r="B123" t="str">
            <v>40х16</v>
          </cell>
          <cell r="AY123">
            <v>22.98</v>
          </cell>
          <cell r="AZ123">
            <v>19.14</v>
          </cell>
        </row>
        <row r="124">
          <cell r="A124" t="str">
            <v>Заглушка</v>
          </cell>
          <cell r="B124" t="str">
            <v>40х25</v>
          </cell>
          <cell r="AY124">
            <v>22.98</v>
          </cell>
          <cell r="AZ124">
            <v>19.14</v>
          </cell>
        </row>
        <row r="125">
          <cell r="A125" t="str">
            <v>Заглушка</v>
          </cell>
          <cell r="B125" t="str">
            <v>40х40</v>
          </cell>
          <cell r="AY125">
            <v>22.98</v>
          </cell>
          <cell r="AZ125">
            <v>19.14</v>
          </cell>
        </row>
        <row r="126">
          <cell r="A126" t="str">
            <v>Заглушка</v>
          </cell>
          <cell r="B126" t="str">
            <v>60х40</v>
          </cell>
          <cell r="AY126">
            <v>54.42</v>
          </cell>
          <cell r="AZ126">
            <v>45.36</v>
          </cell>
        </row>
        <row r="127">
          <cell r="A127" t="str">
            <v>Заглушка</v>
          </cell>
          <cell r="B127" t="str">
            <v>60х60</v>
          </cell>
          <cell r="AY127">
            <v>54.42</v>
          </cell>
          <cell r="AZ127">
            <v>45.36</v>
          </cell>
        </row>
        <row r="128">
          <cell r="A128" t="str">
            <v>Заглушка</v>
          </cell>
          <cell r="B128" t="str">
            <v>100х40</v>
          </cell>
          <cell r="AY128">
            <v>73.38000000000001</v>
          </cell>
          <cell r="AZ128">
            <v>61.140000000000008</v>
          </cell>
        </row>
        <row r="129">
          <cell r="A129" t="str">
            <v>Заглушка</v>
          </cell>
          <cell r="B129" t="str">
            <v>100х60</v>
          </cell>
          <cell r="AY129">
            <v>73.38000000000001</v>
          </cell>
          <cell r="AZ129">
            <v>61.140000000000008</v>
          </cell>
        </row>
      </sheetData>
      <sheetData sheetId="23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Кабель"/>
      <sheetName val="ИзмененияЦен"/>
      <sheetName val="Динамика за месяц товара"/>
      <sheetName val="Италия"/>
      <sheetName val="Черный ПВС"/>
      <sheetName val="Арматура для СИП"/>
      <sheetName val="Полиэтилен и бумага"/>
      <sheetName val="Приход_полиэт_бумага"/>
      <sheetName val="железная дорога"/>
      <sheetName val="Приход"/>
      <sheetName val="Кабель вне сверки"/>
      <sheetName val="Архив"/>
      <sheetName val="Торгсервис"/>
      <sheetName val="Спец. Рапира"/>
      <sheetName val="Рапира"/>
      <sheetName val="Тула-NEW"/>
      <sheetName val="Титул"/>
      <sheetName val="Содержание"/>
      <sheetName val="Разномеры"/>
      <sheetName val="Пр1"/>
      <sheetName val="Пр2"/>
      <sheetName val="Пр3"/>
      <sheetName val="Пр4"/>
      <sheetName val="Пр5"/>
      <sheetName val="Пр6"/>
      <sheetName val="Пр7"/>
      <sheetName val="Пр8"/>
      <sheetName val="Пр9"/>
      <sheetName val="Пр10"/>
      <sheetName val="Пр11"/>
      <sheetName val="Пр12"/>
      <sheetName val="Пр13"/>
      <sheetName val="Пр14"/>
      <sheetName val="Кабель, провод"/>
      <sheetName val="cab_spec"/>
      <sheetName val="Пр7(2)"/>
      <sheetName val="Оборачиваемость"/>
      <sheetName val="Техэлектро"/>
      <sheetName val="СпецТехэлектро"/>
      <sheetName val="Закачка Техэлектро"/>
      <sheetName val="Пр11 (3)"/>
      <sheetName val="Пр11 (2)"/>
      <sheetName val="Отв. лица"/>
      <sheetName val="АСМ и РЭК"/>
      <sheetName val="АСМ и Смоленск"/>
      <sheetName val="Пр12_1"/>
      <sheetName val="Пр13_1"/>
      <sheetName val="Новые позиции_NUMнг-LS"/>
      <sheetName val="Спец. ПВС и ПУГНП"/>
      <sheetName val="NYM_RusMarket"/>
      <sheetName val="Распродажа на маркет русскейбл"/>
      <sheetName val="Спец. ЗВИ"/>
      <sheetName val="Распродажа расчет"/>
      <sheetName val="Отчет о совместимости"/>
    </sheetNames>
    <sheetDataSet>
      <sheetData sheetId="0">
        <row r="1">
          <cell r="A1" t="str">
            <v>Наименование</v>
          </cell>
          <cell r="GF1" t="str">
            <v>Мелкий Опт.</v>
          </cell>
          <cell r="GG1" t="str">
            <v>Опт.</v>
          </cell>
        </row>
        <row r="2">
          <cell r="A2" t="str">
            <v>@</v>
          </cell>
          <cell r="GF2" t="str">
            <v>@</v>
          </cell>
          <cell r="GG2" t="str">
            <v>@</v>
          </cell>
        </row>
        <row r="3">
          <cell r="A3" t="str">
            <v>&amp;</v>
          </cell>
        </row>
        <row r="4">
          <cell r="A4" t="str">
            <v>.</v>
          </cell>
          <cell r="GG4">
            <v>39580.747658912034</v>
          </cell>
        </row>
        <row r="5">
          <cell r="A5" t="str">
            <v>.</v>
          </cell>
        </row>
        <row r="6">
          <cell r="A6" t="str">
            <v>.</v>
          </cell>
        </row>
        <row r="7">
          <cell r="A7" t="str">
            <v>.</v>
          </cell>
        </row>
        <row r="8">
          <cell r="A8" t="str">
            <v>.</v>
          </cell>
        </row>
        <row r="9">
          <cell r="A9" t="str">
            <v>.</v>
          </cell>
        </row>
        <row r="10">
          <cell r="A10" t="str">
            <v xml:space="preserve"> Провод медный (ПУНП, ПВ-1, ППВ)</v>
          </cell>
        </row>
        <row r="11">
          <cell r="A11" t="str">
            <v>ПУНП 2х1,5</v>
          </cell>
          <cell r="GF11">
            <v>9.86</v>
          </cell>
          <cell r="GG11">
            <v>8.57</v>
          </cell>
        </row>
        <row r="12">
          <cell r="A12" t="str">
            <v>ПУНП 2х2,5</v>
          </cell>
          <cell r="GF12">
            <v>15.74</v>
          </cell>
          <cell r="GG12">
            <v>13.69</v>
          </cell>
        </row>
        <row r="13">
          <cell r="A13" t="str">
            <v>ПУНП 2х4</v>
          </cell>
          <cell r="GF13">
            <v>23.7</v>
          </cell>
          <cell r="GG13">
            <v>20.61</v>
          </cell>
        </row>
        <row r="14">
          <cell r="A14" t="str">
            <v>ПУНП 3х1,5</v>
          </cell>
          <cell r="GF14">
            <v>14.47</v>
          </cell>
          <cell r="GG14">
            <v>12.58</v>
          </cell>
        </row>
        <row r="15">
          <cell r="A15" t="str">
            <v>ПУНП 3х2,5</v>
          </cell>
          <cell r="GF15">
            <v>23.3</v>
          </cell>
          <cell r="GG15">
            <v>20.260000000000002</v>
          </cell>
        </row>
        <row r="16">
          <cell r="A16" t="str">
            <v>ПУНП 3х4</v>
          </cell>
          <cell r="GF16">
            <v>35.36</v>
          </cell>
          <cell r="GG16">
            <v>30.75</v>
          </cell>
        </row>
        <row r="17">
          <cell r="A17" t="str">
            <v>ПВ-1  0,5</v>
          </cell>
          <cell r="GF17">
            <v>1.83</v>
          </cell>
          <cell r="GG17">
            <v>1.66</v>
          </cell>
        </row>
        <row r="18">
          <cell r="A18" t="str">
            <v>ПВ-1  0,75</v>
          </cell>
          <cell r="GF18">
            <v>2.58</v>
          </cell>
          <cell r="GG18">
            <v>2.35</v>
          </cell>
        </row>
        <row r="19">
          <cell r="A19" t="str">
            <v>ПВ-1  1</v>
          </cell>
          <cell r="GF19">
            <v>3.22</v>
          </cell>
          <cell r="GG19">
            <v>2.93</v>
          </cell>
        </row>
        <row r="20">
          <cell r="A20" t="str">
            <v>ПВ-1  1,5</v>
          </cell>
          <cell r="GF20">
            <v>4.7300000000000004</v>
          </cell>
          <cell r="GG20">
            <v>4.1100000000000003</v>
          </cell>
        </row>
        <row r="21">
          <cell r="A21" t="str">
            <v>ПВ-1  2,5</v>
          </cell>
          <cell r="GF21">
            <v>7.66</v>
          </cell>
          <cell r="GG21">
            <v>6.75</v>
          </cell>
        </row>
        <row r="22">
          <cell r="A22" t="str">
            <v>ПВ-1  4</v>
          </cell>
          <cell r="GF22">
            <v>12.47</v>
          </cell>
          <cell r="GG22">
            <v>10.98</v>
          </cell>
        </row>
        <row r="23">
          <cell r="A23" t="str">
            <v>ПВ-1  6</v>
          </cell>
          <cell r="GF23">
            <v>18.13</v>
          </cell>
          <cell r="GG23">
            <v>16.190000000000001</v>
          </cell>
        </row>
        <row r="24">
          <cell r="A24" t="str">
            <v>ПВ-1 10</v>
          </cell>
          <cell r="GF24">
            <v>30.22</v>
          </cell>
          <cell r="GG24">
            <v>26.28</v>
          </cell>
        </row>
        <row r="25">
          <cell r="A25" t="str">
            <v>ПВ-1 16</v>
          </cell>
          <cell r="GF25">
            <v>48.35</v>
          </cell>
          <cell r="GG25">
            <v>42.04</v>
          </cell>
        </row>
        <row r="26">
          <cell r="A26" t="str">
            <v>ПВ-1 25</v>
          </cell>
          <cell r="GF26">
            <v>76.34</v>
          </cell>
          <cell r="GG26">
            <v>69.400000000000006</v>
          </cell>
        </row>
        <row r="27">
          <cell r="A27" t="str">
            <v>ПВ-1 35</v>
          </cell>
          <cell r="GF27">
            <v>105.25</v>
          </cell>
          <cell r="GG27">
            <v>95.69</v>
          </cell>
        </row>
        <row r="28">
          <cell r="A28" t="str">
            <v>ПВ-1 50</v>
          </cell>
          <cell r="GF28">
            <v>151.79</v>
          </cell>
          <cell r="GG28">
            <v>137.99</v>
          </cell>
        </row>
        <row r="29">
          <cell r="A29" t="str">
            <v>ПВ-1 70</v>
          </cell>
          <cell r="GF29">
            <v>218.1</v>
          </cell>
          <cell r="GG29">
            <v>198.27</v>
          </cell>
        </row>
        <row r="30">
          <cell r="A30" t="str">
            <v>ПВ-1 95</v>
          </cell>
          <cell r="GF30">
            <v>299.14999999999998</v>
          </cell>
          <cell r="GG30">
            <v>271.95999999999998</v>
          </cell>
        </row>
        <row r="31">
          <cell r="A31" t="str">
            <v>ПВ-1 120</v>
          </cell>
          <cell r="GF31">
            <v>383.8</v>
          </cell>
          <cell r="GG31">
            <v>348.91</v>
          </cell>
        </row>
        <row r="32">
          <cell r="A32" t="str">
            <v>ППВ 2х1,5</v>
          </cell>
          <cell r="GF32">
            <v>9.84</v>
          </cell>
          <cell r="GG32">
            <v>8.5500000000000007</v>
          </cell>
        </row>
        <row r="33">
          <cell r="A33" t="str">
            <v>ППВ 2х2,5</v>
          </cell>
          <cell r="GF33">
            <v>14.9</v>
          </cell>
          <cell r="GG33">
            <v>12.95</v>
          </cell>
        </row>
        <row r="34">
          <cell r="A34" t="str">
            <v>ППВ 2х4</v>
          </cell>
          <cell r="GF34">
            <v>23.98</v>
          </cell>
          <cell r="GG34">
            <v>21.03</v>
          </cell>
        </row>
        <row r="35">
          <cell r="A35" t="str">
            <v>ППВ 3х1,5</v>
          </cell>
          <cell r="GF35">
            <v>14.61</v>
          </cell>
          <cell r="GG35">
            <v>12.7</v>
          </cell>
        </row>
        <row r="36">
          <cell r="A36" t="str">
            <v>ППВ 3х2,5</v>
          </cell>
          <cell r="GF36">
            <v>23.25</v>
          </cell>
          <cell r="GG36">
            <v>20.22</v>
          </cell>
        </row>
        <row r="37">
          <cell r="A37" t="str">
            <v>ППВ 3х4</v>
          </cell>
          <cell r="GF37">
            <v>34.68</v>
          </cell>
          <cell r="GG37">
            <v>31.53</v>
          </cell>
        </row>
        <row r="38">
          <cell r="A38" t="str">
            <v xml:space="preserve"> Провод медный гибкий (ШВП-2, ШВВП, ПУГНП, ПВС, ПВ-3)</v>
          </cell>
          <cell r="GF38">
            <v>0</v>
          </cell>
        </row>
        <row r="39">
          <cell r="A39" t="str">
            <v>ШВП-2 2х0,2</v>
          </cell>
          <cell r="GF39">
            <v>2.6</v>
          </cell>
          <cell r="GG39">
            <v>2.2599999999999998</v>
          </cell>
        </row>
        <row r="40">
          <cell r="A40" t="str">
            <v>ШВП-2 2х0,35</v>
          </cell>
          <cell r="GF40">
            <v>3.8</v>
          </cell>
          <cell r="GG40">
            <v>3.3</v>
          </cell>
        </row>
        <row r="41">
          <cell r="A41" t="str">
            <v>ШВП-2 2х0,5</v>
          </cell>
          <cell r="GF41">
            <v>5.09</v>
          </cell>
          <cell r="GG41">
            <v>4.43</v>
          </cell>
        </row>
        <row r="42">
          <cell r="A42" t="str">
            <v>ШВП-2 2х0,75</v>
          </cell>
          <cell r="GF42">
            <v>6.98</v>
          </cell>
          <cell r="GG42">
            <v>6.07</v>
          </cell>
        </row>
        <row r="43">
          <cell r="A43" t="str">
            <v>ШВВП 2х0,35</v>
          </cell>
          <cell r="GF43">
            <v>3.74</v>
          </cell>
          <cell r="GG43">
            <v>3.25</v>
          </cell>
        </row>
        <row r="44">
          <cell r="A44" t="str">
            <v>ШВВП 2х0,5</v>
          </cell>
          <cell r="GF44">
            <v>4.8499999999999996</v>
          </cell>
          <cell r="GG44">
            <v>4.22</v>
          </cell>
        </row>
        <row r="45">
          <cell r="A45" t="str">
            <v>ШВВП 2х0,75</v>
          </cell>
          <cell r="GF45">
            <v>6.46</v>
          </cell>
          <cell r="GG45">
            <v>5.62</v>
          </cell>
        </row>
        <row r="46">
          <cell r="A46" t="str">
            <v>ШВВП 3х0,5</v>
          </cell>
          <cell r="GF46">
            <v>7.26</v>
          </cell>
          <cell r="GG46">
            <v>6.32</v>
          </cell>
        </row>
        <row r="47">
          <cell r="A47" t="str">
            <v>ШВВП 3х0,75</v>
          </cell>
          <cell r="GF47">
            <v>9.6199999999999992</v>
          </cell>
          <cell r="GG47">
            <v>8.3699999999999992</v>
          </cell>
        </row>
        <row r="48">
          <cell r="A48" t="str">
            <v>ПУГНП 2х1,5</v>
          </cell>
          <cell r="GF48">
            <v>9.8699999999999992</v>
          </cell>
          <cell r="GG48">
            <v>8.58</v>
          </cell>
        </row>
        <row r="49">
          <cell r="A49" t="str">
            <v>ПУГНП 2х2,5</v>
          </cell>
          <cell r="GF49">
            <v>16.21</v>
          </cell>
          <cell r="GG49">
            <v>14.1</v>
          </cell>
        </row>
        <row r="50">
          <cell r="A50" t="str">
            <v>ПУГНП 2х4</v>
          </cell>
          <cell r="GF50">
            <v>25.2</v>
          </cell>
          <cell r="GG50">
            <v>21.91</v>
          </cell>
        </row>
        <row r="51">
          <cell r="A51" t="str">
            <v>ПУГНП 3х1,5</v>
          </cell>
          <cell r="GF51">
            <v>14.67</v>
          </cell>
          <cell r="GG51">
            <v>12.76</v>
          </cell>
        </row>
        <row r="52">
          <cell r="A52" t="str">
            <v>ПУГНП 3х2,5</v>
          </cell>
          <cell r="GF52">
            <v>24.16</v>
          </cell>
          <cell r="GG52">
            <v>21.01</v>
          </cell>
        </row>
        <row r="53">
          <cell r="A53" t="str">
            <v>ПУГНП 3х4</v>
          </cell>
          <cell r="GF53">
            <v>37.71</v>
          </cell>
          <cell r="GG53">
            <v>32.79</v>
          </cell>
        </row>
        <row r="54">
          <cell r="A54" t="str">
            <v>ПВС 2х0,75</v>
          </cell>
          <cell r="GF54">
            <v>7.94</v>
          </cell>
          <cell r="GG54">
            <v>6.9</v>
          </cell>
        </row>
        <row r="55">
          <cell r="A55" t="str">
            <v>ПВС 2х1</v>
          </cell>
          <cell r="GF55">
            <v>10.02</v>
          </cell>
          <cell r="GG55">
            <v>8.7100000000000009</v>
          </cell>
        </row>
        <row r="56">
          <cell r="A56" t="str">
            <v>ПВС 2х1,5</v>
          </cell>
          <cell r="GF56">
            <v>13.11</v>
          </cell>
          <cell r="GG56">
            <v>11.4</v>
          </cell>
        </row>
        <row r="57">
          <cell r="A57" t="str">
            <v>ПВС 2х2,5</v>
          </cell>
          <cell r="GF57">
            <v>20.86</v>
          </cell>
          <cell r="GG57">
            <v>18.14</v>
          </cell>
        </row>
        <row r="58">
          <cell r="A58" t="str">
            <v>ПВС 2х4</v>
          </cell>
          <cell r="GF58">
            <v>31.85</v>
          </cell>
          <cell r="GG58">
            <v>27.69</v>
          </cell>
        </row>
        <row r="59">
          <cell r="A59" t="str">
            <v>ПВС 2х6</v>
          </cell>
          <cell r="GF59">
            <v>46.09</v>
          </cell>
          <cell r="GG59">
            <v>40.08</v>
          </cell>
        </row>
        <row r="60">
          <cell r="A60" t="str">
            <v>ПВС 2х10</v>
          </cell>
          <cell r="GF60">
            <v>73.19</v>
          </cell>
          <cell r="GG60">
            <v>63.64</v>
          </cell>
        </row>
        <row r="61">
          <cell r="A61" t="str">
            <v>ПВС 2х16</v>
          </cell>
          <cell r="GF61">
            <v>124.07</v>
          </cell>
          <cell r="GG61">
            <v>107.89</v>
          </cell>
        </row>
        <row r="62">
          <cell r="A62" t="str">
            <v>ПВС 3х0,75</v>
          </cell>
          <cell r="GF62">
            <v>10.78</v>
          </cell>
          <cell r="GG62">
            <v>9.3800000000000008</v>
          </cell>
        </row>
        <row r="63">
          <cell r="A63" t="str">
            <v>ПВС 3х1</v>
          </cell>
          <cell r="GF63">
            <v>13.43</v>
          </cell>
          <cell r="GG63">
            <v>11.68</v>
          </cell>
        </row>
        <row r="64">
          <cell r="A64" t="str">
            <v>ПВС 3х1,5</v>
          </cell>
          <cell r="GF64">
            <v>18.059999999999999</v>
          </cell>
          <cell r="GG64">
            <v>15.7</v>
          </cell>
        </row>
        <row r="65">
          <cell r="A65" t="str">
            <v>ПВС 3х2,5</v>
          </cell>
          <cell r="GF65">
            <v>28.92</v>
          </cell>
          <cell r="GG65">
            <v>25.15</v>
          </cell>
        </row>
        <row r="66">
          <cell r="A66" t="str">
            <v>ПВС 3х4</v>
          </cell>
          <cell r="GF66">
            <v>45.19</v>
          </cell>
          <cell r="GG66">
            <v>39.299999999999997</v>
          </cell>
        </row>
        <row r="67">
          <cell r="A67" t="str">
            <v>ПВС 3х6</v>
          </cell>
          <cell r="GF67">
            <v>66.02</v>
          </cell>
          <cell r="GG67">
            <v>57.41</v>
          </cell>
        </row>
        <row r="68">
          <cell r="A68" t="str">
            <v>ПВС 3х10</v>
          </cell>
          <cell r="GF68">
            <v>107.35</v>
          </cell>
          <cell r="GG68">
            <v>93.35</v>
          </cell>
        </row>
        <row r="69">
          <cell r="A69" t="str">
            <v>ПВС 3х16</v>
          </cell>
          <cell r="GF69">
            <v>184.01</v>
          </cell>
          <cell r="GG69">
            <v>160</v>
          </cell>
        </row>
        <row r="70">
          <cell r="A70" t="str">
            <v>ПВС 4х0,75</v>
          </cell>
          <cell r="GF70">
            <v>13.6</v>
          </cell>
          <cell r="GG70">
            <v>11.82</v>
          </cell>
        </row>
        <row r="71">
          <cell r="A71" t="str">
            <v>ПВС 4х1</v>
          </cell>
          <cell r="GF71">
            <v>17.79</v>
          </cell>
          <cell r="GG71">
            <v>15.47</v>
          </cell>
        </row>
        <row r="72">
          <cell r="A72" t="str">
            <v>ПВС 4х1,5</v>
          </cell>
          <cell r="GF72">
            <v>24.41</v>
          </cell>
          <cell r="GG72">
            <v>21.22</v>
          </cell>
        </row>
        <row r="73">
          <cell r="A73" t="str">
            <v>ПВС 4х2,5</v>
          </cell>
          <cell r="GF73">
            <v>38.15</v>
          </cell>
          <cell r="GG73">
            <v>33.18</v>
          </cell>
        </row>
        <row r="74">
          <cell r="A74" t="str">
            <v>ПВС 4х4</v>
          </cell>
          <cell r="GF74">
            <v>60.07</v>
          </cell>
          <cell r="GG74">
            <v>52.23</v>
          </cell>
        </row>
        <row r="75">
          <cell r="A75" t="str">
            <v>ПВС 4х6</v>
          </cell>
          <cell r="GF75">
            <v>87.2</v>
          </cell>
          <cell r="GG75">
            <v>75.83</v>
          </cell>
        </row>
        <row r="76">
          <cell r="A76" t="str">
            <v>ПВС 4х10</v>
          </cell>
          <cell r="GF76">
            <v>141.34</v>
          </cell>
          <cell r="GG76">
            <v>122.91</v>
          </cell>
        </row>
        <row r="77">
          <cell r="A77" t="str">
            <v>ПВС 4х16</v>
          </cell>
          <cell r="GF77">
            <v>243.56</v>
          </cell>
          <cell r="GG77">
            <v>211.79</v>
          </cell>
        </row>
        <row r="78">
          <cell r="A78" t="str">
            <v>ПВС 5х0,75</v>
          </cell>
          <cell r="GF78">
            <v>17.350000000000001</v>
          </cell>
          <cell r="GG78">
            <v>15.08</v>
          </cell>
        </row>
        <row r="79">
          <cell r="A79" t="str">
            <v>ПВС 5х1</v>
          </cell>
          <cell r="GF79">
            <v>21.76</v>
          </cell>
          <cell r="GG79">
            <v>18.920000000000002</v>
          </cell>
        </row>
        <row r="80">
          <cell r="A80" t="str">
            <v>ПВС 5х1,5</v>
          </cell>
          <cell r="GF80">
            <v>30.45</v>
          </cell>
          <cell r="GG80">
            <v>26.48</v>
          </cell>
        </row>
        <row r="81">
          <cell r="A81" t="str">
            <v>ПВС 5х2,5</v>
          </cell>
          <cell r="GF81">
            <v>47.77</v>
          </cell>
          <cell r="GG81">
            <v>41.54</v>
          </cell>
        </row>
        <row r="82">
          <cell r="A82" t="str">
            <v>ПВС 5х4</v>
          </cell>
          <cell r="GF82">
            <v>75.62</v>
          </cell>
          <cell r="GG82">
            <v>65.760000000000005</v>
          </cell>
        </row>
        <row r="83">
          <cell r="A83" t="str">
            <v>ПВС 5х6</v>
          </cell>
          <cell r="GF83">
            <v>109.18</v>
          </cell>
          <cell r="GG83">
            <v>94.94</v>
          </cell>
        </row>
        <row r="84">
          <cell r="A84" t="str">
            <v>ПВС 5х10</v>
          </cell>
          <cell r="GF84">
            <v>177.12</v>
          </cell>
          <cell r="GG84">
            <v>154.02000000000001</v>
          </cell>
        </row>
        <row r="85">
          <cell r="A85" t="str">
            <v>ПВС 5х16</v>
          </cell>
          <cell r="GF85">
            <v>309.11</v>
          </cell>
          <cell r="GG85">
            <v>268.79000000000002</v>
          </cell>
        </row>
        <row r="86">
          <cell r="A86" t="str">
            <v>ПВ-3  0,5</v>
          </cell>
          <cell r="GF86">
            <v>2</v>
          </cell>
          <cell r="GG86">
            <v>1.82</v>
          </cell>
        </row>
        <row r="87">
          <cell r="A87" t="str">
            <v>ПВ-3  0,75</v>
          </cell>
          <cell r="GF87">
            <v>2.7</v>
          </cell>
          <cell r="GG87">
            <v>2.4500000000000002</v>
          </cell>
        </row>
        <row r="88">
          <cell r="A88" t="str">
            <v>ПВ-3  1</v>
          </cell>
          <cell r="GF88">
            <v>3.26</v>
          </cell>
          <cell r="GG88">
            <v>2.96</v>
          </cell>
        </row>
        <row r="89">
          <cell r="A89" t="str">
            <v>ПВ-3  1,5</v>
          </cell>
          <cell r="GF89">
            <v>4.5999999999999996</v>
          </cell>
          <cell r="GG89">
            <v>4.18</v>
          </cell>
        </row>
        <row r="90">
          <cell r="A90" t="str">
            <v>ПВ-3  2,5</v>
          </cell>
          <cell r="GF90">
            <v>7.69</v>
          </cell>
          <cell r="GG90">
            <v>6.99</v>
          </cell>
        </row>
        <row r="91">
          <cell r="A91" t="str">
            <v>ПВ-3  4</v>
          </cell>
          <cell r="GF91">
            <v>12.99</v>
          </cell>
          <cell r="GG91">
            <v>11.3</v>
          </cell>
        </row>
        <row r="92">
          <cell r="A92" t="str">
            <v>ПВ-3  6</v>
          </cell>
          <cell r="GF92">
            <v>19.45</v>
          </cell>
          <cell r="GG92">
            <v>16.91</v>
          </cell>
        </row>
        <row r="93">
          <cell r="A93" t="str">
            <v>ПВ-3 10</v>
          </cell>
          <cell r="GF93">
            <v>30.58</v>
          </cell>
          <cell r="GG93">
            <v>26.59</v>
          </cell>
        </row>
        <row r="94">
          <cell r="A94" t="str">
            <v>ПВ-3 16</v>
          </cell>
          <cell r="GF94">
            <v>50.13</v>
          </cell>
          <cell r="GG94">
            <v>45.57</v>
          </cell>
        </row>
        <row r="95">
          <cell r="A95" t="str">
            <v>ПВ-3 25</v>
          </cell>
          <cell r="GF95">
            <v>77.12</v>
          </cell>
          <cell r="GG95">
            <v>67.239999999999995</v>
          </cell>
        </row>
        <row r="96">
          <cell r="A96" t="str">
            <v>ПВ-3 35</v>
          </cell>
          <cell r="GF96">
            <v>109.54</v>
          </cell>
          <cell r="GG96">
            <v>95.42</v>
          </cell>
        </row>
        <row r="97">
          <cell r="A97" t="str">
            <v>ПВ-3 50</v>
          </cell>
          <cell r="GF97">
            <v>153.55000000000001</v>
          </cell>
          <cell r="GG97">
            <v>133.75</v>
          </cell>
        </row>
        <row r="98">
          <cell r="A98" t="str">
            <v>ПВ-3 70</v>
          </cell>
          <cell r="GF98">
            <v>214.5</v>
          </cell>
          <cell r="GG98">
            <v>187.01</v>
          </cell>
        </row>
        <row r="99">
          <cell r="A99" t="str">
            <v>ПВ-3 95</v>
          </cell>
          <cell r="GF99">
            <v>296.47000000000003</v>
          </cell>
          <cell r="GG99">
            <v>258.25</v>
          </cell>
        </row>
        <row r="100">
          <cell r="A100" t="str">
            <v>ПВ-3 120</v>
          </cell>
          <cell r="GF100">
            <v>364.88</v>
          </cell>
          <cell r="GG100">
            <v>331.71</v>
          </cell>
        </row>
        <row r="101">
          <cell r="A101" t="str">
            <v>ПВ-3 150</v>
          </cell>
          <cell r="GF101">
            <v>521.46</v>
          </cell>
          <cell r="GG101">
            <v>474.05</v>
          </cell>
        </row>
        <row r="102">
          <cell r="A102" t="str">
            <v>ПВ-3 185</v>
          </cell>
          <cell r="GF102">
            <v>658.77</v>
          </cell>
          <cell r="GG102">
            <v>598.88</v>
          </cell>
        </row>
        <row r="103">
          <cell r="A103" t="str">
            <v>ПВ-3 240</v>
          </cell>
          <cell r="GF103">
            <v>876.82</v>
          </cell>
          <cell r="GG103">
            <v>797.11</v>
          </cell>
        </row>
        <row r="104">
          <cell r="A104" t="str">
            <v xml:space="preserve"> Провод алюминиевый (АПВ, АППВ, АПУНП)</v>
          </cell>
          <cell r="GF104">
            <v>0</v>
          </cell>
        </row>
        <row r="105">
          <cell r="A105" t="str">
            <v>АПВ 2,5</v>
          </cell>
          <cell r="GF105">
            <v>1.5</v>
          </cell>
          <cell r="GG105">
            <v>1.34</v>
          </cell>
        </row>
        <row r="106">
          <cell r="A106" t="str">
            <v>АПВ 4</v>
          </cell>
          <cell r="GF106">
            <v>2.13</v>
          </cell>
          <cell r="GG106">
            <v>1.92</v>
          </cell>
        </row>
        <row r="107">
          <cell r="A107" t="str">
            <v>АПВ 6</v>
          </cell>
          <cell r="GF107">
            <v>2.9</v>
          </cell>
          <cell r="GG107">
            <v>2.59</v>
          </cell>
        </row>
        <row r="108">
          <cell r="A108" t="str">
            <v>АПВ 10</v>
          </cell>
          <cell r="GF108">
            <v>4.78</v>
          </cell>
          <cell r="GG108">
            <v>4.2699999999999996</v>
          </cell>
        </row>
        <row r="109">
          <cell r="A109" t="str">
            <v>АПВ 16</v>
          </cell>
          <cell r="GF109">
            <v>7.28</v>
          </cell>
          <cell r="GG109">
            <v>6.38</v>
          </cell>
        </row>
        <row r="110">
          <cell r="A110" t="str">
            <v>АПВ 25</v>
          </cell>
          <cell r="GF110">
            <v>11.54</v>
          </cell>
          <cell r="GG110">
            <v>10.49</v>
          </cell>
        </row>
        <row r="111">
          <cell r="A111" t="str">
            <v>АПВ 35</v>
          </cell>
          <cell r="GF111">
            <v>17.59</v>
          </cell>
          <cell r="GG111">
            <v>15.3</v>
          </cell>
        </row>
        <row r="112">
          <cell r="A112" t="str">
            <v>АПВ 50</v>
          </cell>
          <cell r="GF112">
            <v>22.75</v>
          </cell>
          <cell r="GG112">
            <v>20.5</v>
          </cell>
        </row>
        <row r="113">
          <cell r="A113" t="str">
            <v>АПВ 70</v>
          </cell>
          <cell r="GF113">
            <v>33.6</v>
          </cell>
          <cell r="GG113">
            <v>29.65</v>
          </cell>
        </row>
        <row r="114">
          <cell r="A114" t="str">
            <v>АПВ 95</v>
          </cell>
          <cell r="GF114">
            <v>43.13</v>
          </cell>
          <cell r="GG114">
            <v>38.96</v>
          </cell>
        </row>
        <row r="115">
          <cell r="A115" t="str">
            <v>АПВ 120</v>
          </cell>
          <cell r="GF115">
            <v>61.66</v>
          </cell>
          <cell r="GG115">
            <v>55.75</v>
          </cell>
        </row>
        <row r="116">
          <cell r="A116" t="str">
            <v>АППВ 2х2,5</v>
          </cell>
          <cell r="GF116">
            <v>3.05</v>
          </cell>
          <cell r="GG116">
            <v>2.65</v>
          </cell>
        </row>
        <row r="117">
          <cell r="A117" t="str">
            <v>АППВ 2х4</v>
          </cell>
          <cell r="GF117">
            <v>4.51</v>
          </cell>
          <cell r="GG117">
            <v>4.0999999999999996</v>
          </cell>
        </row>
        <row r="118">
          <cell r="A118" t="str">
            <v>АППВ 3х2,5</v>
          </cell>
          <cell r="GF118">
            <v>5.01</v>
          </cell>
          <cell r="GG118">
            <v>4.3600000000000003</v>
          </cell>
        </row>
        <row r="119">
          <cell r="A119" t="str">
            <v>АППВ 3х4</v>
          </cell>
          <cell r="GF119">
            <v>7.06</v>
          </cell>
          <cell r="GG119">
            <v>6.14</v>
          </cell>
        </row>
        <row r="120">
          <cell r="A120" t="str">
            <v>АПУНП 2х2,5</v>
          </cell>
          <cell r="GF120">
            <v>3.65</v>
          </cell>
          <cell r="GG120">
            <v>3.26</v>
          </cell>
        </row>
        <row r="121">
          <cell r="A121" t="str">
            <v>АПУНП 2х4</v>
          </cell>
          <cell r="GF121">
            <v>5.23</v>
          </cell>
          <cell r="GG121">
            <v>4.75</v>
          </cell>
        </row>
        <row r="122">
          <cell r="A122" t="str">
            <v>АПУНП 3х2,5</v>
          </cell>
          <cell r="GF122">
            <v>5.41</v>
          </cell>
          <cell r="GG122">
            <v>4.83</v>
          </cell>
        </row>
        <row r="123">
          <cell r="A123" t="str">
            <v>АПУНП 3х4</v>
          </cell>
          <cell r="GF123">
            <v>7.78</v>
          </cell>
          <cell r="GG123">
            <v>7.08</v>
          </cell>
        </row>
        <row r="423">
          <cell r="A423" t="str">
            <v>NYM 3х4</v>
          </cell>
          <cell r="GF423">
            <v>41.08</v>
          </cell>
          <cell r="GG423">
            <v>37.340000000000003</v>
          </cell>
        </row>
        <row r="424">
          <cell r="A424" t="str">
            <v>NYM 3х6</v>
          </cell>
          <cell r="GF424">
            <v>59.94</v>
          </cell>
          <cell r="GG424">
            <v>54.49</v>
          </cell>
        </row>
        <row r="425">
          <cell r="A425" t="str">
            <v>NYM 3х10</v>
          </cell>
          <cell r="GF425">
            <v>108.13</v>
          </cell>
          <cell r="GG425">
            <v>98.3</v>
          </cell>
        </row>
        <row r="426">
          <cell r="A426" t="str">
            <v>NYM 3х16</v>
          </cell>
          <cell r="GF426">
            <v>163.07</v>
          </cell>
          <cell r="GG426">
            <v>148.25</v>
          </cell>
        </row>
        <row r="427">
          <cell r="A427" t="str">
            <v>NYM 4х1,5</v>
          </cell>
          <cell r="GF427">
            <v>22.85</v>
          </cell>
          <cell r="GG427">
            <v>20.77</v>
          </cell>
        </row>
        <row r="428">
          <cell r="A428" t="str">
            <v>NYM 4х2,5</v>
          </cell>
          <cell r="GF428">
            <v>35.31</v>
          </cell>
          <cell r="GG428">
            <v>32.1</v>
          </cell>
        </row>
        <row r="429">
          <cell r="A429" t="str">
            <v>NYM 4х4</v>
          </cell>
          <cell r="GF429">
            <v>55.16</v>
          </cell>
          <cell r="GG429">
            <v>49.69</v>
          </cell>
        </row>
        <row r="430">
          <cell r="A430" t="str">
            <v>NYM 4х6</v>
          </cell>
          <cell r="GF430">
            <v>85.76</v>
          </cell>
          <cell r="GG430">
            <v>74.569999999999993</v>
          </cell>
        </row>
        <row r="431">
          <cell r="A431" t="str">
            <v>NYM 4х10</v>
          </cell>
          <cell r="GF431">
            <v>144.76</v>
          </cell>
          <cell r="GG431">
            <v>125.88</v>
          </cell>
        </row>
        <row r="432">
          <cell r="A432" t="str">
            <v>NYM 4х16</v>
          </cell>
          <cell r="GF432">
            <v>229.16</v>
          </cell>
          <cell r="GG432">
            <v>199.27</v>
          </cell>
        </row>
        <row r="433">
          <cell r="A433" t="str">
            <v>NYM 4х25</v>
          </cell>
          <cell r="GF433">
            <v>354.26</v>
          </cell>
          <cell r="GG433">
            <v>308.05</v>
          </cell>
        </row>
        <row r="434">
          <cell r="A434" t="str">
            <v>NYM 4х35</v>
          </cell>
          <cell r="GF434">
            <v>485.99</v>
          </cell>
          <cell r="GG434">
            <v>422.6</v>
          </cell>
        </row>
        <row r="435">
          <cell r="A435" t="str">
            <v>NYM 5х1,5</v>
          </cell>
          <cell r="GF435">
            <v>27.2</v>
          </cell>
          <cell r="GG435">
            <v>24.73</v>
          </cell>
        </row>
        <row r="436">
          <cell r="A436" t="str">
            <v>NYM 5х2,5</v>
          </cell>
          <cell r="GF436">
            <v>43.59</v>
          </cell>
          <cell r="GG436">
            <v>39.630000000000003</v>
          </cell>
        </row>
        <row r="437">
          <cell r="A437" t="str">
            <v>NYM 5х4</v>
          </cell>
          <cell r="GF437">
            <v>66.13</v>
          </cell>
          <cell r="GG437">
            <v>60.11</v>
          </cell>
        </row>
        <row r="438">
          <cell r="A438" t="str">
            <v>NYM 5х6</v>
          </cell>
          <cell r="GF438">
            <v>100.1</v>
          </cell>
          <cell r="GG438">
            <v>89.78</v>
          </cell>
        </row>
        <row r="439">
          <cell r="A439" t="str">
            <v>NYM 5х10</v>
          </cell>
          <cell r="GF439">
            <v>171.14</v>
          </cell>
          <cell r="GG439">
            <v>155.58000000000001</v>
          </cell>
        </row>
        <row r="440">
          <cell r="A440" t="str">
            <v>NYM 5х16</v>
          </cell>
          <cell r="GF440">
            <v>271.20999999999998</v>
          </cell>
          <cell r="GG440">
            <v>246.55</v>
          </cell>
        </row>
        <row r="441">
          <cell r="A441" t="str">
            <v>NYM 5х25</v>
          </cell>
          <cell r="GF441">
            <v>423.49</v>
          </cell>
          <cell r="GG441">
            <v>384.99</v>
          </cell>
        </row>
        <row r="442">
          <cell r="A442" t="str">
            <v>NYM 5х35</v>
          </cell>
          <cell r="GF442">
            <v>601.66999999999996</v>
          </cell>
          <cell r="GG442">
            <v>546.97</v>
          </cell>
        </row>
        <row r="443">
          <cell r="A443" t="str">
            <v>Пр-во "Севкабель"</v>
          </cell>
          <cell r="GF443">
            <v>0</v>
          </cell>
        </row>
        <row r="444">
          <cell r="A444" t="str">
            <v>NYM 2х1,5 (Севкабель)</v>
          </cell>
          <cell r="GF444">
            <v>14.12</v>
          </cell>
          <cell r="GG444">
            <v>12.83</v>
          </cell>
        </row>
        <row r="445">
          <cell r="A445" t="str">
            <v>NYM 2х2,5 (Севкабель)</v>
          </cell>
          <cell r="GF445">
            <v>21.42</v>
          </cell>
          <cell r="GG445">
            <v>19.47</v>
          </cell>
        </row>
        <row r="446">
          <cell r="A446" t="str">
            <v>NYM 3х1,5 (Севкабель)</v>
          </cell>
          <cell r="GF446">
            <v>19.079999999999998</v>
          </cell>
          <cell r="GG446">
            <v>17.350000000000001</v>
          </cell>
        </row>
        <row r="447">
          <cell r="A447" t="str">
            <v>NYM 3х2,5 (Севкабель)</v>
          </cell>
          <cell r="GF447">
            <v>29.24</v>
          </cell>
          <cell r="GG447">
            <v>26.58</v>
          </cell>
        </row>
        <row r="448">
          <cell r="A448" t="str">
            <v>NYM 4х1,5 (Севкабель)</v>
          </cell>
          <cell r="GF448">
            <v>24.42</v>
          </cell>
          <cell r="GG448">
            <v>22.2</v>
          </cell>
        </row>
        <row r="449">
          <cell r="A449" t="str">
            <v>NYM 4х2,5 (Севкабель)</v>
          </cell>
          <cell r="GF449">
            <v>38.229999999999997</v>
          </cell>
          <cell r="GG449">
            <v>34.76</v>
          </cell>
        </row>
        <row r="450">
          <cell r="A450" t="str">
            <v>NYM 5х1,5 (Севкабель)</v>
          </cell>
          <cell r="GF450">
            <v>29.98</v>
          </cell>
          <cell r="GG450">
            <v>27.25</v>
          </cell>
        </row>
        <row r="451">
          <cell r="A451" t="str">
            <v>NYM 5х2,5 (Севкабель)</v>
          </cell>
          <cell r="GF451">
            <v>47.12</v>
          </cell>
          <cell r="GG451">
            <v>42.83</v>
          </cell>
        </row>
        <row r="452">
          <cell r="A452" t="str">
            <v>NYMнг-LS 2х1,5</v>
          </cell>
          <cell r="GF452">
            <v>15.76</v>
          </cell>
          <cell r="GG452">
            <v>14.32</v>
          </cell>
        </row>
        <row r="453">
          <cell r="A453" t="str">
            <v>NYMнг-LS 2х2,5</v>
          </cell>
          <cell r="GF453">
            <v>22.92</v>
          </cell>
          <cell r="GG453">
            <v>20.84</v>
          </cell>
        </row>
        <row r="454">
          <cell r="A454" t="str">
            <v>NYMнг-LS 3х1,5</v>
          </cell>
          <cell r="GF454">
            <v>21.49</v>
          </cell>
          <cell r="GG454">
            <v>19.54</v>
          </cell>
        </row>
        <row r="455">
          <cell r="A455" t="str">
            <v>NYMнг-LS 3х2,5</v>
          </cell>
          <cell r="GF455">
            <v>31.65</v>
          </cell>
          <cell r="GG455">
            <v>28.77</v>
          </cell>
        </row>
        <row r="456">
          <cell r="A456" t="str">
            <v>NYMнг-LS 3х4</v>
          </cell>
          <cell r="GF456">
            <v>48.1</v>
          </cell>
          <cell r="GG456">
            <v>43.73</v>
          </cell>
        </row>
        <row r="457">
          <cell r="A457" t="str">
            <v>NYMнг-LS 3х6</v>
          </cell>
          <cell r="GF457">
            <v>69.06</v>
          </cell>
          <cell r="GG457">
            <v>62.79</v>
          </cell>
        </row>
        <row r="458">
          <cell r="A458" t="str">
            <v>NYMнг-LS 3х10</v>
          </cell>
          <cell r="GF458">
            <v>120.48</v>
          </cell>
          <cell r="GG458">
            <v>109.53</v>
          </cell>
        </row>
        <row r="459">
          <cell r="A459" t="str">
            <v>NYMнг-LS 4х1,5</v>
          </cell>
          <cell r="GF459">
            <v>28.96</v>
          </cell>
          <cell r="GG459">
            <v>26.33</v>
          </cell>
        </row>
        <row r="460">
          <cell r="A460" t="str">
            <v>NYMнг-LS 4х2,5</v>
          </cell>
          <cell r="GF460">
            <v>41.47</v>
          </cell>
          <cell r="GG460">
            <v>37.700000000000003</v>
          </cell>
        </row>
        <row r="461">
          <cell r="A461" t="str">
            <v>NYMнг-LS 4х4</v>
          </cell>
          <cell r="GF461">
            <v>61.74</v>
          </cell>
          <cell r="GG461">
            <v>56.12</v>
          </cell>
        </row>
        <row r="462">
          <cell r="A462" t="str">
            <v>NYMнг-LS 4х6</v>
          </cell>
          <cell r="GF462">
            <v>87.41</v>
          </cell>
          <cell r="GG462">
            <v>79.459999999999994</v>
          </cell>
        </row>
        <row r="463">
          <cell r="A463" t="str">
            <v>NYMнг-LS 4х10</v>
          </cell>
          <cell r="GF463">
            <v>155.4</v>
          </cell>
          <cell r="GG463">
            <v>141.27000000000001</v>
          </cell>
        </row>
        <row r="464">
          <cell r="A464" t="str">
            <v>NYMнг-LS 4х16</v>
          </cell>
          <cell r="GF464">
            <v>238.26</v>
          </cell>
          <cell r="GG464">
            <v>216.6</v>
          </cell>
        </row>
        <row r="465">
          <cell r="A465" t="str">
            <v>NYMнг-LS 4х25</v>
          </cell>
          <cell r="GF465">
            <v>369.75</v>
          </cell>
          <cell r="GG465">
            <v>336.14</v>
          </cell>
        </row>
        <row r="466">
          <cell r="A466" t="str">
            <v>NYMнг-LS 4х35</v>
          </cell>
          <cell r="GF466">
            <v>508.69</v>
          </cell>
          <cell r="GG466">
            <v>462.45</v>
          </cell>
        </row>
        <row r="467">
          <cell r="A467" t="str">
            <v>NYMнг-LS 5х1,5</v>
          </cell>
          <cell r="GF467">
            <v>34.299999999999997</v>
          </cell>
          <cell r="GG467">
            <v>31.18</v>
          </cell>
        </row>
        <row r="468">
          <cell r="A468" t="str">
            <v>NYMнг-LS 5х2,5</v>
          </cell>
          <cell r="GF468">
            <v>50.29</v>
          </cell>
          <cell r="GG468">
            <v>45.72</v>
          </cell>
        </row>
        <row r="469">
          <cell r="A469" t="str">
            <v>NYMнг-LS 5х4</v>
          </cell>
          <cell r="GF469">
            <v>74.760000000000005</v>
          </cell>
          <cell r="GG469">
            <v>67.97</v>
          </cell>
        </row>
        <row r="470">
          <cell r="A470" t="str">
            <v>NYMнг-LS 5х6</v>
          </cell>
          <cell r="GF470">
            <v>107.59</v>
          </cell>
          <cell r="GG470">
            <v>97.81</v>
          </cell>
        </row>
        <row r="471">
          <cell r="A471" t="str">
            <v>NYMнг-LS 5х10</v>
          </cell>
          <cell r="GF471">
            <v>190.71</v>
          </cell>
          <cell r="GG471">
            <v>173.37</v>
          </cell>
        </row>
        <row r="472">
          <cell r="A472" t="str">
            <v>NYMнг-LS 5х16</v>
          </cell>
          <cell r="GF472">
            <v>296.45999999999998</v>
          </cell>
          <cell r="GG472">
            <v>269.51</v>
          </cell>
        </row>
        <row r="473">
          <cell r="A473" t="str">
            <v>NYMнг-LS 5х25</v>
          </cell>
          <cell r="GF473">
            <v>456.44</v>
          </cell>
          <cell r="GG473">
            <v>414.94</v>
          </cell>
        </row>
        <row r="474">
          <cell r="A474" t="str">
            <v xml:space="preserve"> Кабель медный силовой негорючий (ВВГнг, ВВГнг-п, ВВГнг-LS)</v>
          </cell>
          <cell r="GF474">
            <v>0</v>
          </cell>
        </row>
        <row r="475">
          <cell r="A475" t="str">
            <v>ВВГнг 1х  1,5</v>
          </cell>
          <cell r="GF475">
            <v>6.24</v>
          </cell>
          <cell r="GG475">
            <v>5.67</v>
          </cell>
        </row>
        <row r="476">
          <cell r="A476" t="str">
            <v>ВВГнг 1х  2,5</v>
          </cell>
          <cell r="GF476">
            <v>9.5</v>
          </cell>
          <cell r="GG476">
            <v>8.64</v>
          </cell>
        </row>
        <row r="477">
          <cell r="A477" t="str">
            <v>ВВГнг 1х  4</v>
          </cell>
          <cell r="GF477">
            <v>14.75</v>
          </cell>
          <cell r="GG477">
            <v>13.41</v>
          </cell>
        </row>
        <row r="478">
          <cell r="A478" t="str">
            <v>ВВГнг 1х  6</v>
          </cell>
          <cell r="GF478">
            <v>21.95</v>
          </cell>
          <cell r="GG478">
            <v>19.96</v>
          </cell>
        </row>
        <row r="479">
          <cell r="A479" t="str">
            <v>ВВГнг 1х 10</v>
          </cell>
          <cell r="GF479">
            <v>35.71</v>
          </cell>
          <cell r="GG479">
            <v>32.46</v>
          </cell>
        </row>
        <row r="480">
          <cell r="A480" t="str">
            <v>ВВГнг 1х 16</v>
          </cell>
          <cell r="GF480">
            <v>56.04</v>
          </cell>
          <cell r="GG480">
            <v>50.94</v>
          </cell>
        </row>
        <row r="481">
          <cell r="A481" t="str">
            <v>ВВГнг 1х 25</v>
          </cell>
          <cell r="GF481">
            <v>84.66</v>
          </cell>
          <cell r="GG481">
            <v>76.959999999999994</v>
          </cell>
        </row>
        <row r="482">
          <cell r="A482" t="str">
            <v>ВВГнг 1х 35</v>
          </cell>
          <cell r="GF482">
            <v>116.35</v>
          </cell>
          <cell r="GG482">
            <v>105.78</v>
          </cell>
        </row>
        <row r="483">
          <cell r="A483" t="str">
            <v>ВВГнг 1х 50</v>
          </cell>
          <cell r="GF483">
            <v>152.34</v>
          </cell>
          <cell r="GG483">
            <v>138.49</v>
          </cell>
        </row>
        <row r="484">
          <cell r="A484" t="str">
            <v>ВВГнг 1х 70</v>
          </cell>
          <cell r="GF484">
            <v>234.52</v>
          </cell>
          <cell r="GG484">
            <v>213.2</v>
          </cell>
        </row>
        <row r="485">
          <cell r="A485" t="str">
            <v>ВВГнг 1х 95</v>
          </cell>
          <cell r="GF485">
            <v>320.44</v>
          </cell>
          <cell r="GG485">
            <v>291.3</v>
          </cell>
        </row>
        <row r="486">
          <cell r="A486" t="str">
            <v>ВВГнг 1х120</v>
          </cell>
          <cell r="GF486">
            <v>410.53</v>
          </cell>
          <cell r="GG486">
            <v>373.21</v>
          </cell>
        </row>
        <row r="487">
          <cell r="A487" t="str">
            <v>ВВГнг 1х150</v>
          </cell>
          <cell r="GF487">
            <v>504.16</v>
          </cell>
          <cell r="GG487">
            <v>458.32</v>
          </cell>
        </row>
        <row r="488">
          <cell r="A488" t="str">
            <v>ВВГнг 1х185</v>
          </cell>
          <cell r="GF488">
            <v>612.78</v>
          </cell>
          <cell r="GG488">
            <v>557.07000000000005</v>
          </cell>
        </row>
        <row r="489">
          <cell r="A489" t="str">
            <v>ВВГнг 1х240</v>
          </cell>
          <cell r="GF489">
            <v>803.78</v>
          </cell>
          <cell r="GG489">
            <v>730.71</v>
          </cell>
        </row>
        <row r="490">
          <cell r="A490" t="str">
            <v>ВВГнг-п 2х  1,5</v>
          </cell>
          <cell r="GF490">
            <v>10.99</v>
          </cell>
          <cell r="GG490">
            <v>9.56</v>
          </cell>
        </row>
        <row r="491">
          <cell r="A491" t="str">
            <v>ВВГнг-п 2х  2,5</v>
          </cell>
          <cell r="GF491">
            <v>17.600000000000001</v>
          </cell>
          <cell r="GG491">
            <v>15.3</v>
          </cell>
        </row>
        <row r="492">
          <cell r="A492" t="str">
            <v>ВВГнг-п 2х  4</v>
          </cell>
          <cell r="GF492">
            <v>28.17</v>
          </cell>
          <cell r="GG492">
            <v>24.49</v>
          </cell>
        </row>
        <row r="493">
          <cell r="A493" t="str">
            <v>ВВГнг-п 2х  6</v>
          </cell>
          <cell r="GF493">
            <v>40.82</v>
          </cell>
          <cell r="GG493">
            <v>35.5</v>
          </cell>
        </row>
        <row r="494">
          <cell r="A494" t="str">
            <v>ВВГнг-п 2х 10</v>
          </cell>
          <cell r="GF494">
            <v>64.28</v>
          </cell>
          <cell r="GG494">
            <v>55.9</v>
          </cell>
        </row>
        <row r="495">
          <cell r="A495" t="str">
            <v>ВВГнг-п 2х 16</v>
          </cell>
          <cell r="GF495">
            <v>101.65</v>
          </cell>
          <cell r="GG495">
            <v>88.39</v>
          </cell>
        </row>
        <row r="496">
          <cell r="A496" t="str">
            <v>ВВГнг 2х 25</v>
          </cell>
          <cell r="GF496">
            <v>199.83</v>
          </cell>
          <cell r="GG496">
            <v>173.77</v>
          </cell>
        </row>
        <row r="497">
          <cell r="A497" t="str">
            <v>ВВГнг 2х 35</v>
          </cell>
          <cell r="GF497">
            <v>260.37</v>
          </cell>
          <cell r="GG497">
            <v>226.41</v>
          </cell>
        </row>
        <row r="498">
          <cell r="A498" t="str">
            <v>ВВГнг-п 3х  1,5</v>
          </cell>
          <cell r="GF498">
            <v>16.010000000000002</v>
          </cell>
          <cell r="GG498">
            <v>13.92</v>
          </cell>
        </row>
        <row r="499">
          <cell r="A499" t="str">
            <v>ВВГнг-п 3х  2,5</v>
          </cell>
          <cell r="GF499">
            <v>25.33</v>
          </cell>
          <cell r="GG499">
            <v>22.03</v>
          </cell>
        </row>
        <row r="500">
          <cell r="A500" t="str">
            <v>ВВГнг-п 3х  4</v>
          </cell>
          <cell r="GF500">
            <v>40.9</v>
          </cell>
          <cell r="GG500">
            <v>35.56</v>
          </cell>
        </row>
        <row r="501">
          <cell r="A501" t="str">
            <v>ВВГнг-п 3х  6</v>
          </cell>
          <cell r="GF501">
            <v>60.17</v>
          </cell>
          <cell r="GG501">
            <v>52.55</v>
          </cell>
        </row>
        <row r="502">
          <cell r="A502" t="str">
            <v>ВВГнг 3х  1,5</v>
          </cell>
          <cell r="GF502">
            <v>17.329999999999998</v>
          </cell>
          <cell r="GG502">
            <v>15.13</v>
          </cell>
        </row>
        <row r="503">
          <cell r="A503" t="str">
            <v>ВВГнг 3х  2,5</v>
          </cell>
          <cell r="GF503">
            <v>26.61</v>
          </cell>
          <cell r="GG503">
            <v>23.24</v>
          </cell>
        </row>
        <row r="504">
          <cell r="A504" t="str">
            <v>ВВГнг 3х  4</v>
          </cell>
          <cell r="GF504">
            <v>42.7</v>
          </cell>
          <cell r="GG504">
            <v>37.299999999999997</v>
          </cell>
        </row>
        <row r="505">
          <cell r="A505" t="str">
            <v>ВВГнг 3х  6</v>
          </cell>
          <cell r="GF505">
            <v>60.67</v>
          </cell>
          <cell r="GG505">
            <v>52.98</v>
          </cell>
        </row>
        <row r="506">
          <cell r="A506" t="str">
            <v>ВВГнг 3х 10</v>
          </cell>
          <cell r="GF506">
            <v>96.83</v>
          </cell>
          <cell r="GG506">
            <v>84.56</v>
          </cell>
        </row>
        <row r="507">
          <cell r="A507" t="str">
            <v>ВВГнг 3х 16</v>
          </cell>
          <cell r="GF507">
            <v>153.22999999999999</v>
          </cell>
          <cell r="GG507">
            <v>133.82</v>
          </cell>
        </row>
        <row r="508">
          <cell r="A508" t="str">
            <v>ВВГнг 3х 25</v>
          </cell>
          <cell r="GF508">
            <v>268.33999999999997</v>
          </cell>
          <cell r="GG508">
            <v>234.36</v>
          </cell>
        </row>
        <row r="509">
          <cell r="A509" t="str">
            <v>ВВГнг 3х 35</v>
          </cell>
          <cell r="GF509">
            <v>365.83</v>
          </cell>
          <cell r="GG509">
            <v>319.51</v>
          </cell>
        </row>
        <row r="510">
          <cell r="A510" t="str">
            <v>ВВГнг 3х 50</v>
          </cell>
          <cell r="GF510">
            <v>496.03</v>
          </cell>
          <cell r="GG510">
            <v>433.21</v>
          </cell>
        </row>
        <row r="511">
          <cell r="A511" t="str">
            <v>ВВГнг 3х  2,5+1х1,5</v>
          </cell>
          <cell r="GF511">
            <v>39.200000000000003</v>
          </cell>
          <cell r="GG511">
            <v>34.24</v>
          </cell>
        </row>
        <row r="512">
          <cell r="A512" t="str">
            <v>ВВГнг 3х  4+1х2,5</v>
          </cell>
          <cell r="GF512">
            <v>52.29</v>
          </cell>
          <cell r="GG512">
            <v>45.67</v>
          </cell>
        </row>
        <row r="513">
          <cell r="A513" t="str">
            <v>ВВГнг 3х  6+1х4</v>
          </cell>
          <cell r="GF513">
            <v>78.010000000000005</v>
          </cell>
          <cell r="GG513">
            <v>68.13</v>
          </cell>
        </row>
        <row r="514">
          <cell r="A514" t="str">
            <v>ВВГнг 3х 10+1х6</v>
          </cell>
          <cell r="GF514">
            <v>131.47999999999999</v>
          </cell>
          <cell r="GG514">
            <v>114.83</v>
          </cell>
        </row>
        <row r="515">
          <cell r="A515" t="str">
            <v>ВВГнг 3х 16+1х10</v>
          </cell>
          <cell r="GF515">
            <v>208.89</v>
          </cell>
          <cell r="GG515">
            <v>182.44</v>
          </cell>
        </row>
        <row r="516">
          <cell r="A516" t="str">
            <v>ВВГнг 3х 25+1х16</v>
          </cell>
          <cell r="GF516">
            <v>325.24</v>
          </cell>
          <cell r="GG516">
            <v>284.05</v>
          </cell>
        </row>
        <row r="517">
          <cell r="A517" t="str">
            <v>ВВГнг 3х 35+1х16</v>
          </cell>
          <cell r="GF517">
            <v>433.6</v>
          </cell>
          <cell r="GG517">
            <v>378.69</v>
          </cell>
        </row>
        <row r="518">
          <cell r="A518" t="str">
            <v>ВВГнг 3х 50+1х25</v>
          </cell>
          <cell r="GF518">
            <v>625.15</v>
          </cell>
          <cell r="GG518">
            <v>545.98</v>
          </cell>
        </row>
        <row r="519">
          <cell r="A519" t="str">
            <v>ВВГнг 3х 70+1х35</v>
          </cell>
          <cell r="GF519">
            <v>864.61</v>
          </cell>
          <cell r="GG519">
            <v>755.12</v>
          </cell>
        </row>
        <row r="520">
          <cell r="A520" t="str">
            <v>ВВГнг 3х 95+1х50</v>
          </cell>
          <cell r="GF520">
            <v>1176.77</v>
          </cell>
          <cell r="GG520">
            <v>1027.74</v>
          </cell>
        </row>
        <row r="521">
          <cell r="A521" t="str">
            <v>ВВГнг 3х120+1х70</v>
          </cell>
          <cell r="GF521">
            <v>1520.16</v>
          </cell>
          <cell r="GG521">
            <v>1327.65</v>
          </cell>
        </row>
        <row r="522">
          <cell r="A522" t="str">
            <v>ВВГнг 3х150+1х70</v>
          </cell>
          <cell r="GF522">
            <v>1808.18</v>
          </cell>
          <cell r="GG522">
            <v>1579.2</v>
          </cell>
        </row>
        <row r="523">
          <cell r="A523" t="str">
            <v>ВВГнг 3х185+1х95</v>
          </cell>
          <cell r="GF523">
            <v>2292.42</v>
          </cell>
          <cell r="GG523">
            <v>2002.11</v>
          </cell>
        </row>
        <row r="524">
          <cell r="A524" t="str">
            <v>ВВГнг 3х240+1х120</v>
          </cell>
          <cell r="GF524">
            <v>2985.13</v>
          </cell>
          <cell r="GG524">
            <v>2607.1</v>
          </cell>
        </row>
        <row r="525">
          <cell r="A525" t="str">
            <v>ВВГнг 4х  1,5</v>
          </cell>
          <cell r="GF525">
            <v>21.42</v>
          </cell>
          <cell r="GG525">
            <v>19.04</v>
          </cell>
        </row>
        <row r="526">
          <cell r="A526" t="str">
            <v>ВВГнг 4х  2,5</v>
          </cell>
          <cell r="GF526">
            <v>34.15</v>
          </cell>
          <cell r="GG526">
            <v>29.69</v>
          </cell>
        </row>
        <row r="527">
          <cell r="A527" t="str">
            <v>ВВГнг 4х  4</v>
          </cell>
          <cell r="GF527">
            <v>55.08</v>
          </cell>
          <cell r="GG527">
            <v>47.9</v>
          </cell>
        </row>
        <row r="528">
          <cell r="A528" t="str">
            <v>ВВГнг 4х  6</v>
          </cell>
          <cell r="GF528">
            <v>80.48</v>
          </cell>
          <cell r="GG528">
            <v>69.98</v>
          </cell>
        </row>
        <row r="529">
          <cell r="A529" t="str">
            <v>ВВГнг 4х 10</v>
          </cell>
          <cell r="GF529">
            <v>129.88</v>
          </cell>
          <cell r="GG529">
            <v>112.94</v>
          </cell>
        </row>
        <row r="530">
          <cell r="A530" t="str">
            <v>ВВГнг 4х 16</v>
          </cell>
          <cell r="GF530">
            <v>209.66</v>
          </cell>
          <cell r="GG530">
            <v>182.63</v>
          </cell>
        </row>
        <row r="531">
          <cell r="A531" t="str">
            <v>ВВГнг 4х 25</v>
          </cell>
          <cell r="GF531">
            <v>326.55</v>
          </cell>
          <cell r="GG531">
            <v>284.57</v>
          </cell>
        </row>
        <row r="532">
          <cell r="A532" t="str">
            <v>ВВГнг 4х 35</v>
          </cell>
          <cell r="GF532">
            <v>448.14</v>
          </cell>
          <cell r="GG532">
            <v>390.36</v>
          </cell>
        </row>
        <row r="533">
          <cell r="A533" t="str">
            <v>ВВГнг 4х 50</v>
          </cell>
          <cell r="GF533">
            <v>658.02</v>
          </cell>
          <cell r="GG533">
            <v>572.19000000000005</v>
          </cell>
        </row>
        <row r="534">
          <cell r="A534" t="str">
            <v>ВВГнг 4х 70</v>
          </cell>
          <cell r="GF534">
            <v>955.96</v>
          </cell>
          <cell r="GG534">
            <v>831.27</v>
          </cell>
        </row>
        <row r="535">
          <cell r="A535" t="str">
            <v>ВВГнг 4х 95</v>
          </cell>
          <cell r="GF535">
            <v>1311.81</v>
          </cell>
          <cell r="GG535">
            <v>1142.69</v>
          </cell>
        </row>
        <row r="536">
          <cell r="A536" t="str">
            <v>ВВГнг 4х120</v>
          </cell>
          <cell r="GF536">
            <v>1648.63</v>
          </cell>
          <cell r="GG536">
            <v>1436.71</v>
          </cell>
        </row>
        <row r="537">
          <cell r="A537" t="str">
            <v>ВВГнг 4х150</v>
          </cell>
          <cell r="GF537">
            <v>2021.05</v>
          </cell>
          <cell r="GG537">
            <v>1760.5</v>
          </cell>
        </row>
        <row r="538">
          <cell r="A538" t="str">
            <v>ВВГнг 4х185</v>
          </cell>
          <cell r="GF538">
            <v>2528.2800000000002</v>
          </cell>
          <cell r="GG538">
            <v>2203.29</v>
          </cell>
        </row>
        <row r="539">
          <cell r="A539" t="str">
            <v>ВВГнг 4х240</v>
          </cell>
          <cell r="GF539">
            <v>3312.03</v>
          </cell>
          <cell r="GG539">
            <v>2886.3</v>
          </cell>
        </row>
        <row r="540">
          <cell r="A540" t="str">
            <v>ВВГнг 5х  1,5</v>
          </cell>
          <cell r="GF540">
            <v>26.81</v>
          </cell>
          <cell r="GG540">
            <v>23.62</v>
          </cell>
        </row>
        <row r="541">
          <cell r="A541" t="str">
            <v>ВВГнг 5х  2,5</v>
          </cell>
          <cell r="GF541">
            <v>42.91</v>
          </cell>
          <cell r="GG541">
            <v>37.31</v>
          </cell>
        </row>
        <row r="542">
          <cell r="A542" t="str">
            <v>ВВГнг 5х  4</v>
          </cell>
          <cell r="GF542">
            <v>67.959999999999994</v>
          </cell>
          <cell r="GG542">
            <v>59.09</v>
          </cell>
        </row>
        <row r="543">
          <cell r="A543" t="str">
            <v>ВВГнг 5х  6</v>
          </cell>
          <cell r="GF543">
            <v>98.32</v>
          </cell>
          <cell r="GG543">
            <v>86.47</v>
          </cell>
        </row>
        <row r="544">
          <cell r="A544" t="str">
            <v>ВВГнг 5х 10</v>
          </cell>
          <cell r="GF544">
            <v>154.03</v>
          </cell>
          <cell r="GG544">
            <v>140.03</v>
          </cell>
        </row>
        <row r="545">
          <cell r="A545" t="str">
            <v>ВВГнг 5х 16</v>
          </cell>
          <cell r="GF545">
            <v>240.77</v>
          </cell>
          <cell r="GG545">
            <v>218.88</v>
          </cell>
        </row>
        <row r="546">
          <cell r="A546" t="str">
            <v>ВВГнг 5х 25</v>
          </cell>
          <cell r="GF546">
            <v>392.55</v>
          </cell>
          <cell r="GG546">
            <v>356.86</v>
          </cell>
        </row>
        <row r="547">
          <cell r="A547" t="str">
            <v>ВВГнг 5х 35</v>
          </cell>
          <cell r="GF547">
            <v>540.54999999999995</v>
          </cell>
          <cell r="GG547">
            <v>491.41</v>
          </cell>
        </row>
        <row r="548">
          <cell r="A548" t="str">
            <v>ВВГнг 5х 50</v>
          </cell>
          <cell r="GF548">
            <v>783.66</v>
          </cell>
          <cell r="GG548">
            <v>712.42</v>
          </cell>
        </row>
        <row r="549">
          <cell r="A549" t="str">
            <v>ВВГнг 5х 70</v>
          </cell>
          <cell r="GF549">
            <v>1148.57</v>
          </cell>
          <cell r="GG549">
            <v>1044.1500000000001</v>
          </cell>
        </row>
        <row r="550">
          <cell r="A550" t="str">
            <v>ВВГнг 5х 95</v>
          </cell>
          <cell r="GF550">
            <v>1582.63</v>
          </cell>
          <cell r="GG550">
            <v>1438.75</v>
          </cell>
        </row>
        <row r="551">
          <cell r="A551" t="str">
            <v>ВВГнг 5х120</v>
          </cell>
          <cell r="GF551">
            <v>1987.06</v>
          </cell>
          <cell r="GG551">
            <v>1806.42</v>
          </cell>
        </row>
        <row r="552">
          <cell r="A552" t="str">
            <v>ВВГнг 5х150</v>
          </cell>
          <cell r="GF552">
            <v>2439.59</v>
          </cell>
          <cell r="GG552">
            <v>2217.81</v>
          </cell>
        </row>
        <row r="553">
          <cell r="A553" t="str">
            <v>ВВГнг 5х185</v>
          </cell>
          <cell r="GF553">
            <v>3069.5</v>
          </cell>
          <cell r="GG553">
            <v>2790.46</v>
          </cell>
        </row>
        <row r="554">
          <cell r="A554" t="str">
            <v>ВВГнг-LS 1х  1,5</v>
          </cell>
          <cell r="GF554">
            <v>8.31</v>
          </cell>
          <cell r="GG554">
            <v>7.55</v>
          </cell>
        </row>
        <row r="555">
          <cell r="A555" t="str">
            <v>ВВГнг-LS 1х  2,5</v>
          </cell>
          <cell r="GF555">
            <v>12.02</v>
          </cell>
          <cell r="GG555">
            <v>10.93</v>
          </cell>
        </row>
        <row r="556">
          <cell r="A556" t="str">
            <v>ВВГнг-LS 1х  4</v>
          </cell>
          <cell r="GF556">
            <v>17.670000000000002</v>
          </cell>
          <cell r="GG556">
            <v>16.059999999999999</v>
          </cell>
        </row>
        <row r="557">
          <cell r="A557" t="str">
            <v>ВВГнг-LS 1х  6</v>
          </cell>
          <cell r="GF557">
            <v>24.68</v>
          </cell>
          <cell r="GG557">
            <v>22.43</v>
          </cell>
        </row>
        <row r="558">
          <cell r="A558" t="str">
            <v>ВВГнг-LS 1х 10</v>
          </cell>
          <cell r="GF558">
            <v>39.93</v>
          </cell>
          <cell r="GG558">
            <v>36.299999999999997</v>
          </cell>
        </row>
        <row r="559">
          <cell r="A559" t="str">
            <v>ВВГнг-LS 1х 16</v>
          </cell>
          <cell r="GF559">
            <v>61.5</v>
          </cell>
          <cell r="GG559">
            <v>55.91</v>
          </cell>
        </row>
        <row r="560">
          <cell r="A560" t="str">
            <v>ВВГнг-LS 1х 25</v>
          </cell>
          <cell r="GF560">
            <v>95.7</v>
          </cell>
          <cell r="GG560">
            <v>87</v>
          </cell>
        </row>
        <row r="561">
          <cell r="A561" t="str">
            <v>ВВГнг-LS 1х 35</v>
          </cell>
          <cell r="GF561">
            <v>130.16</v>
          </cell>
          <cell r="GG561">
            <v>118.32</v>
          </cell>
        </row>
        <row r="562">
          <cell r="A562" t="str">
            <v>ВВГнг-LS 1х 50</v>
          </cell>
          <cell r="GF562">
            <v>168.48</v>
          </cell>
          <cell r="GG562">
            <v>153.16</v>
          </cell>
        </row>
        <row r="563">
          <cell r="A563" t="str">
            <v>ВВГнг-LS 1х 70</v>
          </cell>
          <cell r="GF563">
            <v>257.60000000000002</v>
          </cell>
          <cell r="GG563">
            <v>234.18</v>
          </cell>
        </row>
        <row r="564">
          <cell r="A564" t="str">
            <v>ВВГнг-LS 1х 95</v>
          </cell>
          <cell r="GF564">
            <v>343.75</v>
          </cell>
          <cell r="GG564">
            <v>312.5</v>
          </cell>
        </row>
        <row r="565">
          <cell r="A565" t="str">
            <v>ВВГнг-LS 1х120</v>
          </cell>
          <cell r="GF565">
            <v>430.34</v>
          </cell>
          <cell r="GG565">
            <v>391.22</v>
          </cell>
        </row>
        <row r="566">
          <cell r="A566" t="str">
            <v>ВВГнг-LS 1х150</v>
          </cell>
          <cell r="GF566">
            <v>534.72</v>
          </cell>
          <cell r="GG566">
            <v>486.11</v>
          </cell>
        </row>
        <row r="567">
          <cell r="A567" t="str">
            <v>ВВГнг-LS 1х185</v>
          </cell>
          <cell r="GF567">
            <v>660.57</v>
          </cell>
          <cell r="GG567">
            <v>600.52</v>
          </cell>
        </row>
        <row r="568">
          <cell r="A568" t="str">
            <v>ВВГнг-LS 1х240</v>
          </cell>
          <cell r="GF568">
            <v>846.27</v>
          </cell>
          <cell r="GG568">
            <v>769.33</v>
          </cell>
        </row>
        <row r="569">
          <cell r="A569" t="str">
            <v>ВВГнг-LS-п 2х1,5</v>
          </cell>
          <cell r="GF569">
            <v>14.85</v>
          </cell>
          <cell r="GG569">
            <v>13.5</v>
          </cell>
        </row>
        <row r="570">
          <cell r="A570" t="str">
            <v>ВВГнг-LS-п 2х2,5</v>
          </cell>
          <cell r="GF570">
            <v>21.5</v>
          </cell>
          <cell r="GG570">
            <v>19.55</v>
          </cell>
        </row>
        <row r="571">
          <cell r="A571" t="str">
            <v>ВВГнг-LS-п 2х4</v>
          </cell>
          <cell r="GF571">
            <v>34.25</v>
          </cell>
          <cell r="GG571">
            <v>31.14</v>
          </cell>
        </row>
        <row r="572">
          <cell r="A572" t="str">
            <v>ВВГнг-LS-п 2х6</v>
          </cell>
          <cell r="GF572">
            <v>48.93</v>
          </cell>
          <cell r="GG572">
            <v>44.48</v>
          </cell>
        </row>
        <row r="573">
          <cell r="A573" t="str">
            <v>ВВГнг-LS 2х  1,5</v>
          </cell>
          <cell r="GF573">
            <v>15.9</v>
          </cell>
          <cell r="GG573">
            <v>14.46</v>
          </cell>
        </row>
        <row r="574">
          <cell r="A574" t="str">
            <v>ВВГнг-LS 2х  2,5</v>
          </cell>
          <cell r="GF574">
            <v>23.14</v>
          </cell>
          <cell r="GG574">
            <v>21.04</v>
          </cell>
        </row>
        <row r="575">
          <cell r="A575" t="str">
            <v>ВВГнг-LS 2х  4</v>
          </cell>
          <cell r="GF575">
            <v>38.15</v>
          </cell>
          <cell r="GG575">
            <v>34.68</v>
          </cell>
        </row>
        <row r="576">
          <cell r="A576" t="str">
            <v>ВВГнг-LS 2х  6</v>
          </cell>
          <cell r="GF576">
            <v>53.26</v>
          </cell>
          <cell r="GG576">
            <v>48.41</v>
          </cell>
        </row>
        <row r="577">
          <cell r="A577" t="str">
            <v>ВВГнг-LS 2х 10</v>
          </cell>
          <cell r="GF577">
            <v>96.45</v>
          </cell>
          <cell r="GG577">
            <v>87.68</v>
          </cell>
        </row>
        <row r="578">
          <cell r="A578" t="str">
            <v>ВВГнг-LS 2х 16</v>
          </cell>
          <cell r="GF578">
            <v>150.31</v>
          </cell>
          <cell r="GG578">
            <v>136.65</v>
          </cell>
        </row>
        <row r="579">
          <cell r="A579" t="str">
            <v>ВВГнг-LS-п 3х1,5</v>
          </cell>
          <cell r="GF579">
            <v>21.25</v>
          </cell>
          <cell r="GG579">
            <v>19.32</v>
          </cell>
        </row>
        <row r="580">
          <cell r="A580" t="str">
            <v>ВВГнг-LS-п 3х2,5</v>
          </cell>
          <cell r="GF580">
            <v>31.73</v>
          </cell>
          <cell r="GG580">
            <v>28.85</v>
          </cell>
        </row>
        <row r="581">
          <cell r="A581" t="str">
            <v>ВВГнг-LS-п 3х4</v>
          </cell>
          <cell r="GF581">
            <v>46.45</v>
          </cell>
          <cell r="GG581">
            <v>42.22</v>
          </cell>
        </row>
        <row r="582">
          <cell r="A582" t="str">
            <v>ВВГнг-LS-п 3х6</v>
          </cell>
          <cell r="GF582">
            <v>68.02</v>
          </cell>
          <cell r="GG582">
            <v>61.84</v>
          </cell>
        </row>
        <row r="583">
          <cell r="A583" t="str">
            <v>ВВГнг-LS 3х  1,5</v>
          </cell>
          <cell r="GF583">
            <v>21.6</v>
          </cell>
          <cell r="GG583">
            <v>19.64</v>
          </cell>
        </row>
        <row r="584">
          <cell r="A584" t="str">
            <v>ВВГнг-LS 3х  2,5</v>
          </cell>
          <cell r="GF584">
            <v>31.81</v>
          </cell>
          <cell r="GG584">
            <v>28.91</v>
          </cell>
        </row>
        <row r="585">
          <cell r="A585" t="str">
            <v>ВВГнг-LS 3х  4</v>
          </cell>
          <cell r="GF585">
            <v>48.6</v>
          </cell>
          <cell r="GG585">
            <v>44.18</v>
          </cell>
        </row>
        <row r="586">
          <cell r="A586" t="str">
            <v>ВВГнг-LS 3х  6</v>
          </cell>
          <cell r="GF586">
            <v>69.77</v>
          </cell>
          <cell r="GG586">
            <v>63.43</v>
          </cell>
        </row>
        <row r="587">
          <cell r="A587" t="str">
            <v>ВВГнг-LS 3х 10</v>
          </cell>
          <cell r="GF587">
            <v>121.63</v>
          </cell>
          <cell r="GG587">
            <v>110.57</v>
          </cell>
        </row>
        <row r="588">
          <cell r="A588" t="str">
            <v>ВВГнг-LS 3х 16</v>
          </cell>
          <cell r="GF588">
            <v>190.62</v>
          </cell>
          <cell r="GG588">
            <v>173.29</v>
          </cell>
        </row>
        <row r="589">
          <cell r="A589" t="str">
            <v>ВВГнг-LS 3х 25</v>
          </cell>
          <cell r="GF589">
            <v>293.64</v>
          </cell>
          <cell r="GG589">
            <v>266.95</v>
          </cell>
        </row>
        <row r="590">
          <cell r="A590" t="str">
            <v>ВВГнг-LS 3х 35</v>
          </cell>
          <cell r="GF590">
            <v>403.3</v>
          </cell>
          <cell r="GG590">
            <v>366.64</v>
          </cell>
        </row>
        <row r="591">
          <cell r="A591" t="str">
            <v>ВВГнг-LS 3х 50</v>
          </cell>
          <cell r="GF591">
            <v>643.23</v>
          </cell>
          <cell r="GG591">
            <v>584.75</v>
          </cell>
        </row>
        <row r="592">
          <cell r="A592" t="str">
            <v>ВВГнг-LS 3х  2,5+1х1,5</v>
          </cell>
          <cell r="GF592">
            <v>45.22</v>
          </cell>
          <cell r="GG592">
            <v>41.11</v>
          </cell>
        </row>
        <row r="593">
          <cell r="A593" t="str">
            <v>ВВГнг-LS 3х  4+1х2,5</v>
          </cell>
          <cell r="GF593">
            <v>69.739999999999995</v>
          </cell>
          <cell r="GG593">
            <v>63.4</v>
          </cell>
        </row>
        <row r="594">
          <cell r="A594" t="str">
            <v>ВВГнг-LS 3х  6+1х4</v>
          </cell>
          <cell r="GF594">
            <v>101.26</v>
          </cell>
          <cell r="GG594">
            <v>92.05</v>
          </cell>
        </row>
        <row r="595">
          <cell r="A595" t="str">
            <v>ВВГнг-LS 3х 10+1х6</v>
          </cell>
          <cell r="GF595">
            <v>155.97</v>
          </cell>
          <cell r="GG595">
            <v>141.79</v>
          </cell>
        </row>
        <row r="596">
          <cell r="A596" t="str">
            <v>ВВГнг-LS 3х 16+1х10</v>
          </cell>
          <cell r="GF596">
            <v>242.71</v>
          </cell>
          <cell r="GG596">
            <v>220.65</v>
          </cell>
        </row>
        <row r="597">
          <cell r="A597" t="str">
            <v>ВВГнг-LS 3х 25+1х16</v>
          </cell>
          <cell r="GF597">
            <v>365.86</v>
          </cell>
          <cell r="GG597">
            <v>332.6</v>
          </cell>
        </row>
        <row r="598">
          <cell r="A598" t="str">
            <v>ВВГнг-LS 3х 35+1х16</v>
          </cell>
          <cell r="GF598">
            <v>456.64</v>
          </cell>
          <cell r="GG598">
            <v>415.13</v>
          </cell>
        </row>
        <row r="599">
          <cell r="A599" t="str">
            <v>ВВГнг-LS 3х 50+1х25</v>
          </cell>
          <cell r="GF599">
            <v>675.19</v>
          </cell>
          <cell r="GG599">
            <v>613.80999999999995</v>
          </cell>
        </row>
        <row r="600">
          <cell r="A600" t="str">
            <v>ВВГнг-LS 3х 70+1х35</v>
          </cell>
          <cell r="GF600">
            <v>884.38</v>
          </cell>
          <cell r="GG600">
            <v>803.98</v>
          </cell>
        </row>
        <row r="601">
          <cell r="A601" t="str">
            <v>ВВГнг-LS 3х 95+1х50</v>
          </cell>
          <cell r="GF601">
            <v>1213.8399999999999</v>
          </cell>
          <cell r="GG601">
            <v>1103.49</v>
          </cell>
        </row>
        <row r="602">
          <cell r="A602" t="str">
            <v>ВВГнг-LS 3х120+1х70</v>
          </cell>
          <cell r="GF602">
            <v>1506.75</v>
          </cell>
          <cell r="GG602">
            <v>1369.78</v>
          </cell>
        </row>
        <row r="603">
          <cell r="A603" t="str">
            <v>ВВГнг-LS 3х150+1х70</v>
          </cell>
          <cell r="GF603">
            <v>1814.25</v>
          </cell>
          <cell r="GG603">
            <v>1649.32</v>
          </cell>
        </row>
        <row r="604">
          <cell r="A604" t="str">
            <v>ВВГнг-LS 3х185+1х95</v>
          </cell>
          <cell r="GF604">
            <v>2274.25</v>
          </cell>
          <cell r="GG604">
            <v>2067.5</v>
          </cell>
        </row>
        <row r="605">
          <cell r="A605" t="str">
            <v>ВВГнг-LS 3х240+1х120</v>
          </cell>
          <cell r="GF605">
            <v>3364.36</v>
          </cell>
          <cell r="GG605">
            <v>3058.51</v>
          </cell>
        </row>
        <row r="606">
          <cell r="A606" t="str">
            <v>ВВГнг-LS 4х  1,5</v>
          </cell>
          <cell r="GF606">
            <v>29.13</v>
          </cell>
          <cell r="GG606">
            <v>26.48</v>
          </cell>
        </row>
        <row r="607">
          <cell r="A607" t="str">
            <v>ВВГнг-LS 4х  2,5</v>
          </cell>
          <cell r="GF607">
            <v>41.71</v>
          </cell>
          <cell r="GG607">
            <v>37.92</v>
          </cell>
        </row>
        <row r="608">
          <cell r="A608" t="str">
            <v>ВВГнг-LS 4х  4</v>
          </cell>
          <cell r="GF608">
            <v>62.09</v>
          </cell>
          <cell r="GG608">
            <v>56.45</v>
          </cell>
        </row>
        <row r="609">
          <cell r="A609" t="str">
            <v>ВВГнг-LS 4х  6</v>
          </cell>
          <cell r="GF609">
            <v>88.24</v>
          </cell>
          <cell r="GG609">
            <v>80.209999999999994</v>
          </cell>
        </row>
        <row r="610">
          <cell r="A610" t="str">
            <v>ВВГнг-LS 4х 10</v>
          </cell>
          <cell r="GF610">
            <v>156.16999999999999</v>
          </cell>
          <cell r="GG610">
            <v>141.97</v>
          </cell>
        </row>
        <row r="611">
          <cell r="A611" t="str">
            <v>ВВГнг-LS 4х 16</v>
          </cell>
          <cell r="GF611">
            <v>243.73</v>
          </cell>
          <cell r="GG611">
            <v>221.58</v>
          </cell>
        </row>
        <row r="612">
          <cell r="A612" t="str">
            <v>ВВГнг-LS 4х 25</v>
          </cell>
          <cell r="GF612">
            <v>378.25</v>
          </cell>
          <cell r="GG612">
            <v>343.86</v>
          </cell>
        </row>
        <row r="613">
          <cell r="A613" t="str">
            <v>ВВГнг-LS 4х 35</v>
          </cell>
          <cell r="GF613">
            <v>520.39</v>
          </cell>
          <cell r="GG613">
            <v>473.08</v>
          </cell>
        </row>
        <row r="614">
          <cell r="A614" t="str">
            <v>ВВГнг-LS 4х 50</v>
          </cell>
          <cell r="GF614">
            <v>731.62</v>
          </cell>
          <cell r="GG614">
            <v>665.11</v>
          </cell>
        </row>
        <row r="615">
          <cell r="A615" t="str">
            <v>ВВГнг-LS 4х 70</v>
          </cell>
          <cell r="GF615">
            <v>1009.31</v>
          </cell>
          <cell r="GG615">
            <v>917.56</v>
          </cell>
        </row>
        <row r="616">
          <cell r="A616" t="str">
            <v>ВВГнг-LS 4х 95</v>
          </cell>
          <cell r="GF616">
            <v>1390.51</v>
          </cell>
          <cell r="GG616">
            <v>1264.0999999999999</v>
          </cell>
        </row>
        <row r="617">
          <cell r="A617" t="str">
            <v>ВВГнг-LS 4х120</v>
          </cell>
          <cell r="GF617">
            <v>1713.31</v>
          </cell>
          <cell r="GG617">
            <v>1557.56</v>
          </cell>
        </row>
        <row r="618">
          <cell r="A618" t="str">
            <v>ВВГнг-LS 4х150</v>
          </cell>
          <cell r="GF618">
            <v>2085.37</v>
          </cell>
          <cell r="GG618">
            <v>1895.8</v>
          </cell>
        </row>
        <row r="619">
          <cell r="A619" t="str">
            <v>ВВГнг-LS 4х185</v>
          </cell>
          <cell r="GF619">
            <v>2644.05</v>
          </cell>
          <cell r="GG619">
            <v>2403.6799999999998</v>
          </cell>
        </row>
        <row r="620">
          <cell r="A620" t="str">
            <v>ВВГнг-LS 4х240</v>
          </cell>
          <cell r="GF620">
            <v>3449.34</v>
          </cell>
          <cell r="GG620">
            <v>3135.76</v>
          </cell>
        </row>
        <row r="621">
          <cell r="A621" t="str">
            <v>ВВГнг-LS 5х  1,5</v>
          </cell>
          <cell r="GF621">
            <v>34.49</v>
          </cell>
          <cell r="GG621">
            <v>31.36</v>
          </cell>
        </row>
        <row r="622">
          <cell r="A622" t="str">
            <v>ВВГнг-LS 5х  2,5</v>
          </cell>
          <cell r="GF622">
            <v>50.58</v>
          </cell>
          <cell r="GG622">
            <v>45.98</v>
          </cell>
        </row>
        <row r="623">
          <cell r="A623" t="str">
            <v>ВВГнг-LS 5х  4</v>
          </cell>
          <cell r="GF623">
            <v>75.19</v>
          </cell>
          <cell r="GG623">
            <v>68.36</v>
          </cell>
        </row>
        <row r="624">
          <cell r="A624" t="str">
            <v>ВВГнг-LS 5х  6</v>
          </cell>
          <cell r="GF624">
            <v>108.21</v>
          </cell>
          <cell r="GG624">
            <v>98.37</v>
          </cell>
        </row>
        <row r="625">
          <cell r="A625" t="str">
            <v>ВВГнг-LS 5х 10</v>
          </cell>
          <cell r="GF625">
            <v>191.55</v>
          </cell>
          <cell r="GG625">
            <v>174.14</v>
          </cell>
        </row>
        <row r="626">
          <cell r="A626" t="str">
            <v>ВВГнг-LS 5х 16</v>
          </cell>
          <cell r="GF626">
            <v>300.60000000000002</v>
          </cell>
          <cell r="GG626">
            <v>273.27999999999997</v>
          </cell>
        </row>
        <row r="627">
          <cell r="A627" t="str">
            <v>ВВГнг-LS 5х 25</v>
          </cell>
          <cell r="GF627">
            <v>462.82</v>
          </cell>
          <cell r="GG627">
            <v>420.74</v>
          </cell>
        </row>
        <row r="628">
          <cell r="A628" t="str">
            <v>ВВГнг-LS 5х 35</v>
          </cell>
          <cell r="GF628">
            <v>643.30999999999995</v>
          </cell>
          <cell r="GG628">
            <v>584.83000000000004</v>
          </cell>
        </row>
        <row r="629">
          <cell r="A629" t="str">
            <v>ВВГнг-LS 5х 50</v>
          </cell>
          <cell r="GF629">
            <v>869.37</v>
          </cell>
          <cell r="GG629">
            <v>790.33</v>
          </cell>
        </row>
        <row r="630">
          <cell r="A630" t="str">
            <v>ВВГнг-LS 5х 70</v>
          </cell>
          <cell r="GF630">
            <v>1269.45</v>
          </cell>
          <cell r="GG630">
            <v>1154.05</v>
          </cell>
        </row>
        <row r="631">
          <cell r="A631" t="str">
            <v>ВВГнг-LS 5х 95</v>
          </cell>
          <cell r="GF631">
            <v>1726.4</v>
          </cell>
          <cell r="GG631">
            <v>1569.45</v>
          </cell>
        </row>
        <row r="632">
          <cell r="A632" t="str">
            <v>ВВГнг-LS 5х120</v>
          </cell>
          <cell r="GF632">
            <v>2159.3000000000002</v>
          </cell>
          <cell r="GG632">
            <v>1963</v>
          </cell>
        </row>
        <row r="633">
          <cell r="A633" t="str">
            <v>ВВГнг-LS 5х150</v>
          </cell>
          <cell r="GF633">
            <v>2642.36</v>
          </cell>
          <cell r="GG633">
            <v>2402.15</v>
          </cell>
        </row>
        <row r="634">
          <cell r="A634" t="str">
            <v>ВВГнг-LS 5х185</v>
          </cell>
          <cell r="GF634">
            <v>3151.01</v>
          </cell>
          <cell r="GG634">
            <v>2864.55</v>
          </cell>
        </row>
        <row r="635">
          <cell r="A635" t="str">
            <v xml:space="preserve"> Кабель медный силовой с заполнением (ВВГз)</v>
          </cell>
          <cell r="GF635">
            <v>0</v>
          </cell>
        </row>
        <row r="636">
          <cell r="A636" t="str">
            <v>ВВГз 2х  1,5</v>
          </cell>
          <cell r="GF636">
            <v>15.02</v>
          </cell>
          <cell r="GG636">
            <v>13.65</v>
          </cell>
        </row>
        <row r="637">
          <cell r="A637" t="str">
            <v>ВВГз 2х  2,5</v>
          </cell>
          <cell r="GF637">
            <v>22.07</v>
          </cell>
          <cell r="GG637">
            <v>20.059999999999999</v>
          </cell>
        </row>
        <row r="638">
          <cell r="A638" t="str">
            <v>ВВГз 2х  4</v>
          </cell>
          <cell r="GF638">
            <v>34.42</v>
          </cell>
          <cell r="GG638">
            <v>31.29</v>
          </cell>
        </row>
        <row r="639">
          <cell r="A639" t="str">
            <v>ВВГз 2х  6</v>
          </cell>
          <cell r="GF639">
            <v>48.49</v>
          </cell>
          <cell r="GG639">
            <v>44.08</v>
          </cell>
        </row>
        <row r="640">
          <cell r="A640" t="str">
            <v>ВВГз 2х 10</v>
          </cell>
          <cell r="GF640">
            <v>82.45</v>
          </cell>
          <cell r="GG640">
            <v>74.959999999999994</v>
          </cell>
        </row>
        <row r="641">
          <cell r="A641" t="str">
            <v>ВВГз 3х  1,5</v>
          </cell>
          <cell r="GF641">
            <v>20.350000000000001</v>
          </cell>
          <cell r="GG641">
            <v>18.5</v>
          </cell>
        </row>
        <row r="642">
          <cell r="A642" t="str">
            <v>ВВГз 3х  2,5</v>
          </cell>
          <cell r="GF642">
            <v>31.21</v>
          </cell>
          <cell r="GG642">
            <v>28.38</v>
          </cell>
        </row>
        <row r="643">
          <cell r="A643" t="str">
            <v>ВВГз 3х  4</v>
          </cell>
          <cell r="GF643">
            <v>47.56</v>
          </cell>
          <cell r="GG643">
            <v>43.24</v>
          </cell>
        </row>
        <row r="644">
          <cell r="A644" t="str">
            <v>ВВГз 3х  6</v>
          </cell>
          <cell r="GF644">
            <v>68.319999999999993</v>
          </cell>
          <cell r="GG644">
            <v>62.11</v>
          </cell>
        </row>
        <row r="645">
          <cell r="A645" t="str">
            <v>ВВГз 3х 10</v>
          </cell>
          <cell r="GF645">
            <v>114.56</v>
          </cell>
          <cell r="GG645">
            <v>104.15</v>
          </cell>
        </row>
        <row r="646">
          <cell r="A646" t="str">
            <v>ВВГз 3х 16</v>
          </cell>
          <cell r="GF646">
            <v>171.75</v>
          </cell>
          <cell r="GG646">
            <v>156.13999999999999</v>
          </cell>
        </row>
        <row r="647">
          <cell r="A647" t="str">
            <v>ВВГз 3х  2,5+1х1,5</v>
          </cell>
          <cell r="GF647">
            <v>36.9</v>
          </cell>
          <cell r="GG647">
            <v>33.54</v>
          </cell>
        </row>
        <row r="648">
          <cell r="A648" t="str">
            <v>ВВГз 3х  4+1х2,5</v>
          </cell>
          <cell r="GF648">
            <v>56.91</v>
          </cell>
          <cell r="GG648">
            <v>51.74</v>
          </cell>
        </row>
        <row r="649">
          <cell r="A649" t="str">
            <v>ВВГз 3х  6+1х4</v>
          </cell>
          <cell r="GF649">
            <v>93.24</v>
          </cell>
          <cell r="GG649">
            <v>84.76</v>
          </cell>
        </row>
        <row r="650">
          <cell r="A650" t="str">
            <v>ВВГз 3х 10+1х6</v>
          </cell>
          <cell r="GF650">
            <v>133.94</v>
          </cell>
          <cell r="GG650">
            <v>121.76</v>
          </cell>
        </row>
        <row r="651">
          <cell r="A651" t="str">
            <v>ВВГз 3х 16+1х10</v>
          </cell>
          <cell r="GF651">
            <v>204.94</v>
          </cell>
          <cell r="GG651">
            <v>186.31</v>
          </cell>
        </row>
        <row r="652">
          <cell r="A652" t="str">
            <v>ВВГз 4х  1,5</v>
          </cell>
          <cell r="GF652">
            <v>26.07</v>
          </cell>
          <cell r="GG652">
            <v>23.7</v>
          </cell>
        </row>
        <row r="653">
          <cell r="A653" t="str">
            <v>ВВГз 4х  2,5</v>
          </cell>
          <cell r="GF653">
            <v>40.159999999999997</v>
          </cell>
          <cell r="GG653">
            <v>36.51</v>
          </cell>
        </row>
        <row r="654">
          <cell r="A654" t="str">
            <v>ВВГз 4х  4</v>
          </cell>
          <cell r="GF654">
            <v>61.57</v>
          </cell>
          <cell r="GG654">
            <v>55.98</v>
          </cell>
        </row>
        <row r="655">
          <cell r="A655" t="str">
            <v>ВВГз 4х  6</v>
          </cell>
          <cell r="GF655">
            <v>88.91</v>
          </cell>
          <cell r="GG655">
            <v>80.83</v>
          </cell>
        </row>
        <row r="656">
          <cell r="A656" t="str">
            <v>ВВГз 4х 10</v>
          </cell>
          <cell r="GF656">
            <v>147.43</v>
          </cell>
          <cell r="GG656">
            <v>134.03</v>
          </cell>
        </row>
        <row r="657">
          <cell r="A657" t="str">
            <v>ВВГз 4х 16</v>
          </cell>
          <cell r="GF657">
            <v>225.39</v>
          </cell>
          <cell r="GG657">
            <v>204.9</v>
          </cell>
        </row>
        <row r="658">
          <cell r="A658" t="str">
            <v>ВВГз 4х 25</v>
          </cell>
          <cell r="GF658">
            <v>356.84</v>
          </cell>
          <cell r="GG658">
            <v>324.39999999999998</v>
          </cell>
        </row>
        <row r="659">
          <cell r="A659" t="str">
            <v>ВВГз 4х 35</v>
          </cell>
          <cell r="GF659">
            <v>490.19</v>
          </cell>
          <cell r="GG659">
            <v>445.63</v>
          </cell>
        </row>
        <row r="660">
          <cell r="A660" t="str">
            <v>ВВГз 4х 50</v>
          </cell>
          <cell r="GF660">
            <v>713.8</v>
          </cell>
          <cell r="GG660">
            <v>648.91</v>
          </cell>
        </row>
        <row r="661">
          <cell r="A661" t="str">
            <v>ВВГз 4х 70</v>
          </cell>
          <cell r="GF661">
            <v>1075.95</v>
          </cell>
          <cell r="GG661">
            <v>978.13</v>
          </cell>
        </row>
        <row r="662">
          <cell r="A662" t="str">
            <v>ВВГз 4х 95</v>
          </cell>
          <cell r="GF662">
            <v>1389.68</v>
          </cell>
          <cell r="GG662">
            <v>1263.3499999999999</v>
          </cell>
        </row>
        <row r="663">
          <cell r="A663" t="str">
            <v>ВВГз 4х120</v>
          </cell>
          <cell r="GF663">
            <v>1750.42</v>
          </cell>
          <cell r="GG663">
            <v>1591.29</v>
          </cell>
        </row>
        <row r="664">
          <cell r="A664" t="str">
            <v>ВВГз 5х  1,5</v>
          </cell>
          <cell r="GF664">
            <v>34.39</v>
          </cell>
          <cell r="GG664">
            <v>31.27</v>
          </cell>
        </row>
        <row r="665">
          <cell r="A665" t="str">
            <v>ВВГз 5х  2,5</v>
          </cell>
          <cell r="GF665">
            <v>50.78</v>
          </cell>
          <cell r="GG665">
            <v>46.17</v>
          </cell>
        </row>
        <row r="666">
          <cell r="A666" t="str">
            <v>ВВГз 5х  4</v>
          </cell>
          <cell r="GF666">
            <v>77.78</v>
          </cell>
          <cell r="GG666">
            <v>70.7</v>
          </cell>
        </row>
        <row r="667">
          <cell r="A667" t="str">
            <v>ВВГз 5х  6</v>
          </cell>
          <cell r="GF667">
            <v>109.75</v>
          </cell>
          <cell r="GG667">
            <v>99.77</v>
          </cell>
        </row>
        <row r="668">
          <cell r="A668" t="str">
            <v>ВВГз 5х 10</v>
          </cell>
          <cell r="GF668">
            <v>185.13</v>
          </cell>
          <cell r="GG668">
            <v>168.3</v>
          </cell>
        </row>
        <row r="669">
          <cell r="A669" t="str">
            <v>ВВГз 5х 16</v>
          </cell>
          <cell r="GF669">
            <v>313.32</v>
          </cell>
          <cell r="GG669">
            <v>284.83999999999997</v>
          </cell>
        </row>
        <row r="670">
          <cell r="A670" t="str">
            <v>ВВГз 5х 25</v>
          </cell>
          <cell r="GF670">
            <v>496.78</v>
          </cell>
          <cell r="GG670">
            <v>451.62</v>
          </cell>
        </row>
        <row r="671">
          <cell r="A671" t="str">
            <v>ВВГз 5х 35</v>
          </cell>
          <cell r="GF671">
            <v>669.48</v>
          </cell>
          <cell r="GG671">
            <v>608.62</v>
          </cell>
        </row>
        <row r="672">
          <cell r="A672" t="str">
            <v xml:space="preserve"> Кабель медный бронированный (ВБбШв, ВБбШнг)</v>
          </cell>
          <cell r="GF672">
            <v>0</v>
          </cell>
        </row>
        <row r="673">
          <cell r="A673" t="str">
            <v>ВБбШв 3х 1,5</v>
          </cell>
          <cell r="GF673">
            <v>36.380000000000003</v>
          </cell>
          <cell r="GG673">
            <v>33.08</v>
          </cell>
        </row>
        <row r="674">
          <cell r="A674" t="str">
            <v>ВБбШв 3х 2,5</v>
          </cell>
          <cell r="GF674">
            <v>51.23</v>
          </cell>
          <cell r="GG674">
            <v>46.57</v>
          </cell>
        </row>
        <row r="675">
          <cell r="A675" t="str">
            <v>ВБбШв 3х 4</v>
          </cell>
          <cell r="GF675">
            <v>56.26</v>
          </cell>
          <cell r="GG675">
            <v>51.14</v>
          </cell>
        </row>
        <row r="676">
          <cell r="A676" t="str">
            <v>ВБбШв 3х 6</v>
          </cell>
          <cell r="GF676">
            <v>76.510000000000005</v>
          </cell>
          <cell r="GG676">
            <v>69.56</v>
          </cell>
        </row>
        <row r="677">
          <cell r="A677" t="str">
            <v>ВБбШв 3х 10</v>
          </cell>
          <cell r="GF677">
            <v>120.69</v>
          </cell>
          <cell r="GG677">
            <v>109.72</v>
          </cell>
        </row>
        <row r="678">
          <cell r="A678" t="str">
            <v>ВБбШв 3х 16</v>
          </cell>
          <cell r="GF678">
            <v>178.5</v>
          </cell>
          <cell r="GG678">
            <v>162.27000000000001</v>
          </cell>
        </row>
        <row r="679">
          <cell r="A679" t="str">
            <v>ВБбШв 3х 25</v>
          </cell>
          <cell r="GF679">
            <v>276.43</v>
          </cell>
          <cell r="GG679">
            <v>251.3</v>
          </cell>
        </row>
        <row r="680">
          <cell r="A680" t="str">
            <v>ВБбШв 3х 35</v>
          </cell>
          <cell r="GF680">
            <v>373.08</v>
          </cell>
          <cell r="GG680">
            <v>339.16</v>
          </cell>
        </row>
        <row r="681">
          <cell r="A681" t="str">
            <v>ВБбШв 3х 50</v>
          </cell>
          <cell r="GF681">
            <v>516.72</v>
          </cell>
          <cell r="GG681">
            <v>469.75</v>
          </cell>
        </row>
        <row r="682">
          <cell r="A682" t="str">
            <v>ВБбШв 3х 70</v>
          </cell>
          <cell r="GF682">
            <v>754.1</v>
          </cell>
          <cell r="GG682">
            <v>685.55</v>
          </cell>
        </row>
        <row r="683">
          <cell r="A683" t="str">
            <v>ВБбШв 3х 95</v>
          </cell>
          <cell r="GF683">
            <v>1002.43</v>
          </cell>
          <cell r="GG683">
            <v>911.3</v>
          </cell>
        </row>
        <row r="684">
          <cell r="A684" t="str">
            <v>ВБбШв 3х120</v>
          </cell>
          <cell r="GF684">
            <v>1241.43</v>
          </cell>
          <cell r="GG684">
            <v>1128.57</v>
          </cell>
        </row>
        <row r="685">
          <cell r="A685" t="str">
            <v>ВБбШв 3х185</v>
          </cell>
          <cell r="GF685">
            <v>1902.56</v>
          </cell>
          <cell r="GG685">
            <v>1729.6</v>
          </cell>
        </row>
        <row r="686">
          <cell r="A686" t="str">
            <v>ВБбШв 3х240</v>
          </cell>
          <cell r="GF686">
            <v>2483.85</v>
          </cell>
          <cell r="GG686">
            <v>2258.0500000000002</v>
          </cell>
        </row>
        <row r="687">
          <cell r="A687" t="str">
            <v>ВБбШв 3х 4+1х2,5</v>
          </cell>
          <cell r="GF687">
            <v>77.290000000000006</v>
          </cell>
          <cell r="GG687">
            <v>70.27</v>
          </cell>
        </row>
        <row r="688">
          <cell r="A688" t="str">
            <v>ВБбШв 3х 6+1х4</v>
          </cell>
          <cell r="GF688">
            <v>102.67</v>
          </cell>
          <cell r="GG688">
            <v>93.33</v>
          </cell>
        </row>
        <row r="689">
          <cell r="A689" t="str">
            <v>ВБбШв 3х10+1х6</v>
          </cell>
          <cell r="GF689">
            <v>153.93</v>
          </cell>
          <cell r="GG689">
            <v>139.94</v>
          </cell>
        </row>
        <row r="690">
          <cell r="A690" t="str">
            <v>ВБбШв 3х16+1х10</v>
          </cell>
          <cell r="GF690">
            <v>223.53</v>
          </cell>
          <cell r="GG690">
            <v>203.21</v>
          </cell>
        </row>
        <row r="691">
          <cell r="A691" t="str">
            <v>ВБбШв 3х25+1х16</v>
          </cell>
          <cell r="GF691">
            <v>335.71</v>
          </cell>
          <cell r="GG691">
            <v>305.19</v>
          </cell>
        </row>
        <row r="692">
          <cell r="A692" t="str">
            <v>ВБбШв 3х35+1х16</v>
          </cell>
          <cell r="GF692">
            <v>440.46</v>
          </cell>
          <cell r="GG692">
            <v>400.41</v>
          </cell>
        </row>
        <row r="693">
          <cell r="A693" t="str">
            <v>ВБбШв 3х50+1х25</v>
          </cell>
          <cell r="GF693">
            <v>601.28</v>
          </cell>
          <cell r="GG693">
            <v>546.62</v>
          </cell>
        </row>
        <row r="694">
          <cell r="A694" t="str">
            <v>ВБбШв 3х70+1х35</v>
          </cell>
          <cell r="GF694">
            <v>874.06</v>
          </cell>
          <cell r="GG694">
            <v>794.6</v>
          </cell>
        </row>
        <row r="695">
          <cell r="A695" t="str">
            <v>ВБбШв 3х95+1х50</v>
          </cell>
          <cell r="GF695">
            <v>1175.99</v>
          </cell>
          <cell r="GG695">
            <v>1069.08</v>
          </cell>
        </row>
        <row r="696">
          <cell r="A696" t="str">
            <v>ВБбШв 3х120+1х70</v>
          </cell>
          <cell r="GF696">
            <v>1486.12</v>
          </cell>
          <cell r="GG696">
            <v>1351.02</v>
          </cell>
        </row>
        <row r="697">
          <cell r="A697" t="str">
            <v>ВБбШв 3х150+1х70</v>
          </cell>
          <cell r="GF697">
            <v>1784.4</v>
          </cell>
          <cell r="GG697">
            <v>1622.18</v>
          </cell>
        </row>
        <row r="698">
          <cell r="A698" t="str">
            <v>ВБбШв 3х185+1х95</v>
          </cell>
          <cell r="GF698">
            <v>2236.08</v>
          </cell>
          <cell r="GG698">
            <v>2032.8</v>
          </cell>
        </row>
        <row r="699">
          <cell r="A699" t="str">
            <v>ВБбШв 4х 2,5</v>
          </cell>
          <cell r="GF699">
            <v>51.29</v>
          </cell>
          <cell r="GG699">
            <v>46.62</v>
          </cell>
        </row>
        <row r="700">
          <cell r="A700" t="str">
            <v>ВБбШв 4х 4</v>
          </cell>
          <cell r="GF700">
            <v>72.459999999999994</v>
          </cell>
          <cell r="GG700">
            <v>65.88</v>
          </cell>
        </row>
        <row r="701">
          <cell r="A701" t="str">
            <v>ВБбШв 4х 6</v>
          </cell>
          <cell r="GF701">
            <v>101.32</v>
          </cell>
          <cell r="GG701">
            <v>92.11</v>
          </cell>
        </row>
        <row r="702">
          <cell r="A702" t="str">
            <v>ВБбШв 4х 10</v>
          </cell>
          <cell r="GF702">
            <v>158.13</v>
          </cell>
          <cell r="GG702">
            <v>143.76</v>
          </cell>
        </row>
        <row r="703">
          <cell r="A703" t="str">
            <v>ВБбШв 4х 16</v>
          </cell>
          <cell r="GF703">
            <v>230.23</v>
          </cell>
          <cell r="GG703">
            <v>209.3</v>
          </cell>
        </row>
        <row r="704">
          <cell r="A704" t="str">
            <v>ВБбШв 4х 25</v>
          </cell>
          <cell r="GF704">
            <v>367.54</v>
          </cell>
          <cell r="GG704">
            <v>334.13</v>
          </cell>
        </row>
        <row r="705">
          <cell r="A705" t="str">
            <v>ВБбШв 4х 35</v>
          </cell>
          <cell r="GF705">
            <v>511.13</v>
          </cell>
          <cell r="GG705">
            <v>464.66</v>
          </cell>
        </row>
        <row r="706">
          <cell r="A706" t="str">
            <v>ВБбШв 4х 50</v>
          </cell>
          <cell r="GF706">
            <v>707.25</v>
          </cell>
          <cell r="GG706">
            <v>642.96</v>
          </cell>
        </row>
        <row r="707">
          <cell r="A707" t="str">
            <v>ВБбШв 4х 70</v>
          </cell>
          <cell r="GF707">
            <v>948.54</v>
          </cell>
          <cell r="GG707">
            <v>862.31</v>
          </cell>
        </row>
        <row r="708">
          <cell r="A708" t="str">
            <v>ВБбШв 4х 95</v>
          </cell>
          <cell r="GF708">
            <v>1298.4100000000001</v>
          </cell>
          <cell r="GG708">
            <v>1180.3699999999999</v>
          </cell>
        </row>
        <row r="709">
          <cell r="A709" t="str">
            <v>ВБбШв 4х120</v>
          </cell>
          <cell r="GF709">
            <v>1623.2</v>
          </cell>
          <cell r="GG709">
            <v>1475.64</v>
          </cell>
        </row>
        <row r="710">
          <cell r="A710" t="str">
            <v>ВБбШв 4х150</v>
          </cell>
          <cell r="GF710">
            <v>1986.87</v>
          </cell>
          <cell r="GG710">
            <v>1806.25</v>
          </cell>
        </row>
        <row r="711">
          <cell r="A711" t="str">
            <v>ВБбШв 4х185</v>
          </cell>
          <cell r="GF711">
            <v>2479.73</v>
          </cell>
          <cell r="GG711">
            <v>2254.3000000000002</v>
          </cell>
        </row>
        <row r="712">
          <cell r="A712" t="str">
            <v>ВБбШв 4х240</v>
          </cell>
          <cell r="GF712">
            <v>3235.16</v>
          </cell>
          <cell r="GG712">
            <v>2941.05</v>
          </cell>
        </row>
        <row r="713">
          <cell r="A713" t="str">
            <v>ВБбШв 5х2,5</v>
          </cell>
          <cell r="GF713">
            <v>61.76</v>
          </cell>
          <cell r="GG713">
            <v>56.15</v>
          </cell>
        </row>
        <row r="714">
          <cell r="A714" t="str">
            <v>ВБбШв 5х4</v>
          </cell>
          <cell r="GF714">
            <v>90.29</v>
          </cell>
          <cell r="GG714">
            <v>82.08</v>
          </cell>
        </row>
        <row r="715">
          <cell r="A715" t="str">
            <v>ВБбШв 5х6</v>
          </cell>
          <cell r="GF715">
            <v>124.04</v>
          </cell>
          <cell r="GG715">
            <v>112.76</v>
          </cell>
        </row>
        <row r="716">
          <cell r="A716" t="str">
            <v>ВБбШв 5х10</v>
          </cell>
          <cell r="GF716">
            <v>195.55</v>
          </cell>
          <cell r="GG716">
            <v>177.77</v>
          </cell>
        </row>
        <row r="717">
          <cell r="A717" t="str">
            <v>ВБбШв 5х16</v>
          </cell>
          <cell r="GF717">
            <v>301.41000000000003</v>
          </cell>
          <cell r="GG717">
            <v>274</v>
          </cell>
        </row>
        <row r="718">
          <cell r="A718" t="str">
            <v>ВБбШв 5х25</v>
          </cell>
          <cell r="GF718">
            <v>461.49</v>
          </cell>
          <cell r="GG718">
            <v>419.54</v>
          </cell>
        </row>
        <row r="719">
          <cell r="A719" t="str">
            <v>ВБбШв 5х35</v>
          </cell>
          <cell r="GF719">
            <v>637.59</v>
          </cell>
          <cell r="GG719">
            <v>579.62</v>
          </cell>
        </row>
        <row r="720">
          <cell r="A720" t="str">
            <v>ВБбШв 5х50</v>
          </cell>
          <cell r="GF720">
            <v>885.01</v>
          </cell>
          <cell r="GG720">
            <v>804.55</v>
          </cell>
        </row>
        <row r="721">
          <cell r="A721" t="str">
            <v>ВБбШв 5х70</v>
          </cell>
          <cell r="GF721">
            <v>1197.93</v>
          </cell>
          <cell r="GG721">
            <v>1089.03</v>
          </cell>
        </row>
        <row r="722">
          <cell r="A722" t="str">
            <v>ВБбШв 5х95</v>
          </cell>
          <cell r="GF722">
            <v>1638.87</v>
          </cell>
          <cell r="GG722">
            <v>1489.88</v>
          </cell>
        </row>
        <row r="723">
          <cell r="A723" t="str">
            <v>ВБбШв 5х120</v>
          </cell>
          <cell r="GF723">
            <v>2054.48</v>
          </cell>
          <cell r="GG723">
            <v>1867.71</v>
          </cell>
        </row>
        <row r="724">
          <cell r="A724" t="str">
            <v>ВБбШв 5х150</v>
          </cell>
          <cell r="GF724">
            <v>2513.58</v>
          </cell>
          <cell r="GG724">
            <v>2285.0700000000002</v>
          </cell>
        </row>
        <row r="725">
          <cell r="A725" t="str">
            <v>ВБбШв 5х185</v>
          </cell>
          <cell r="GF725">
            <v>3235.08</v>
          </cell>
          <cell r="GG725">
            <v>2940.98</v>
          </cell>
        </row>
        <row r="726">
          <cell r="A726" t="str">
            <v>ВБбШв 5х240</v>
          </cell>
          <cell r="GF726">
            <v>3903.97</v>
          </cell>
          <cell r="GG726">
            <v>3549.07</v>
          </cell>
        </row>
        <row r="727">
          <cell r="A727" t="str">
            <v>ВБбШнг 3х 2,5</v>
          </cell>
          <cell r="GF727">
            <v>52.7</v>
          </cell>
          <cell r="GG727">
            <v>47.9</v>
          </cell>
        </row>
        <row r="728">
          <cell r="A728" t="str">
            <v>ВБбШнг 3х 4</v>
          </cell>
          <cell r="GF728">
            <v>70.33</v>
          </cell>
          <cell r="GG728">
            <v>63.93</v>
          </cell>
        </row>
        <row r="729">
          <cell r="A729" t="str">
            <v>ВБбШнг 3х 6</v>
          </cell>
          <cell r="GF729">
            <v>89.88</v>
          </cell>
          <cell r="GG729">
            <v>81.709999999999994</v>
          </cell>
        </row>
        <row r="730">
          <cell r="A730" t="str">
            <v>ВБбШнг 3х 10</v>
          </cell>
          <cell r="GF730">
            <v>134.91999999999999</v>
          </cell>
          <cell r="GG730">
            <v>122.66</v>
          </cell>
        </row>
        <row r="731">
          <cell r="A731" t="str">
            <v>ВБбШнг 3х 16</v>
          </cell>
          <cell r="GF731">
            <v>195.26</v>
          </cell>
          <cell r="GG731">
            <v>177.51</v>
          </cell>
        </row>
        <row r="732">
          <cell r="A732" t="str">
            <v>ВБбШнг 3х 25</v>
          </cell>
          <cell r="GF732">
            <v>290.10000000000002</v>
          </cell>
          <cell r="GG732">
            <v>263.72000000000003</v>
          </cell>
        </row>
        <row r="733">
          <cell r="A733" t="str">
            <v>ВБбШнг 3х 35</v>
          </cell>
          <cell r="GF733">
            <v>389.27</v>
          </cell>
          <cell r="GG733">
            <v>353.88</v>
          </cell>
        </row>
        <row r="734">
          <cell r="A734" t="str">
            <v>ВБбШнг 3х 50</v>
          </cell>
          <cell r="GF734">
            <v>523.80999999999995</v>
          </cell>
          <cell r="GG734">
            <v>476.19</v>
          </cell>
        </row>
        <row r="735">
          <cell r="A735" t="str">
            <v>ВБбШнг 3х 70</v>
          </cell>
          <cell r="GF735">
            <v>761.68</v>
          </cell>
          <cell r="GG735">
            <v>692.44</v>
          </cell>
        </row>
        <row r="736">
          <cell r="A736" t="str">
            <v>ВБбШнг 3х 95</v>
          </cell>
          <cell r="GF736">
            <v>1010.11</v>
          </cell>
          <cell r="GG736">
            <v>918.28</v>
          </cell>
        </row>
        <row r="737">
          <cell r="A737" t="str">
            <v>ВБбШнг 3х120</v>
          </cell>
          <cell r="GF737">
            <v>1251.4100000000001</v>
          </cell>
          <cell r="GG737">
            <v>1137.6500000000001</v>
          </cell>
        </row>
        <row r="738">
          <cell r="A738" t="str">
            <v>ВБбШнг 3х150</v>
          </cell>
          <cell r="GF738">
            <v>1545.96</v>
          </cell>
          <cell r="GG738">
            <v>1405.42</v>
          </cell>
        </row>
        <row r="739">
          <cell r="A739" t="str">
            <v>ВБбШнг 3х185</v>
          </cell>
          <cell r="GF739">
            <v>1913.46</v>
          </cell>
          <cell r="GG739">
            <v>1739.51</v>
          </cell>
        </row>
        <row r="740">
          <cell r="A740" t="str">
            <v>ВБбШнг 3х240</v>
          </cell>
          <cell r="GF740">
            <v>2496.2600000000002</v>
          </cell>
          <cell r="GG740">
            <v>2269.3200000000002</v>
          </cell>
        </row>
        <row r="741">
          <cell r="A741" t="str">
            <v>ВБбШнг 3х 4+1х2,5</v>
          </cell>
          <cell r="GF741">
            <v>94.45</v>
          </cell>
          <cell r="GG741">
            <v>85.86</v>
          </cell>
        </row>
        <row r="742">
          <cell r="A742" t="str">
            <v>ВБбШнг 3х 6+1х4</v>
          </cell>
          <cell r="GF742">
            <v>120.88</v>
          </cell>
          <cell r="GG742">
            <v>109.89</v>
          </cell>
        </row>
        <row r="743">
          <cell r="A743" t="str">
            <v>ВБбШнг 3х10+1х6</v>
          </cell>
          <cell r="GF743">
            <v>160.13999999999999</v>
          </cell>
          <cell r="GG743">
            <v>145.59</v>
          </cell>
        </row>
        <row r="744">
          <cell r="A744" t="str">
            <v>ВБбШнг 3х16+1х10</v>
          </cell>
          <cell r="GF744">
            <v>229.05</v>
          </cell>
          <cell r="GG744">
            <v>208.23</v>
          </cell>
        </row>
        <row r="745">
          <cell r="A745" t="str">
            <v>ВБбШнг 3х25+1х16</v>
          </cell>
          <cell r="GF745">
            <v>343.97</v>
          </cell>
          <cell r="GG745">
            <v>312.7</v>
          </cell>
        </row>
        <row r="746">
          <cell r="A746" t="str">
            <v>ВБбШнг 3х35+1х16</v>
          </cell>
          <cell r="GF746">
            <v>445.16</v>
          </cell>
          <cell r="GG746">
            <v>404.69</v>
          </cell>
        </row>
        <row r="747">
          <cell r="A747" t="str">
            <v>ВБбШнг 3х50+1х25</v>
          </cell>
          <cell r="GF747">
            <v>608.19000000000005</v>
          </cell>
          <cell r="GG747">
            <v>552.9</v>
          </cell>
        </row>
        <row r="748">
          <cell r="A748" t="str">
            <v>ВБбШнг 3х70+1х35</v>
          </cell>
          <cell r="GF748">
            <v>881.71</v>
          </cell>
          <cell r="GG748">
            <v>801.55</v>
          </cell>
        </row>
        <row r="749">
          <cell r="A749" t="str">
            <v>ВБбШнг 3х95+1х50</v>
          </cell>
          <cell r="GF749">
            <v>1187.08</v>
          </cell>
          <cell r="GG749">
            <v>1079.1600000000001</v>
          </cell>
        </row>
        <row r="750">
          <cell r="A750" t="str">
            <v>ВБбШнг 3х120+1х70</v>
          </cell>
          <cell r="GF750">
            <v>1499.24</v>
          </cell>
          <cell r="GG750">
            <v>1362.95</v>
          </cell>
        </row>
        <row r="751">
          <cell r="A751" t="str">
            <v>ВБбШнг 3х150+1х70</v>
          </cell>
          <cell r="GF751">
            <v>1795.77</v>
          </cell>
          <cell r="GG751">
            <v>1632.52</v>
          </cell>
        </row>
        <row r="752">
          <cell r="A752" t="str">
            <v>ВБбШнг 3х185+1х95</v>
          </cell>
          <cell r="GF752">
            <v>2248.2800000000002</v>
          </cell>
          <cell r="GG752">
            <v>2043.89</v>
          </cell>
        </row>
        <row r="753">
          <cell r="A753" t="str">
            <v>ВБбШнг 4х 2,5</v>
          </cell>
          <cell r="GF753">
            <v>63.67</v>
          </cell>
          <cell r="GG753">
            <v>57.88</v>
          </cell>
        </row>
        <row r="754">
          <cell r="A754" t="str">
            <v>ВБбШнг 4х 4</v>
          </cell>
          <cell r="GF754">
            <v>84.97</v>
          </cell>
          <cell r="GG754">
            <v>77.25</v>
          </cell>
        </row>
        <row r="755">
          <cell r="A755" t="str">
            <v>ВБбШнг 4х 6</v>
          </cell>
          <cell r="GF755">
            <v>110.94</v>
          </cell>
          <cell r="GG755">
            <v>100.85</v>
          </cell>
        </row>
        <row r="756">
          <cell r="A756" t="str">
            <v>ВБбШнг 4х 10</v>
          </cell>
          <cell r="GF756">
            <v>170.72</v>
          </cell>
          <cell r="GG756">
            <v>155.19999999999999</v>
          </cell>
        </row>
        <row r="757">
          <cell r="A757" t="str">
            <v>ВБбШнг 4х 16</v>
          </cell>
          <cell r="GF757">
            <v>244.91</v>
          </cell>
          <cell r="GG757">
            <v>222.64</v>
          </cell>
        </row>
        <row r="758">
          <cell r="A758" t="str">
            <v>ВБбШнг 4х 25</v>
          </cell>
          <cell r="GF758">
            <v>370.44</v>
          </cell>
          <cell r="GG758">
            <v>336.76</v>
          </cell>
        </row>
        <row r="759">
          <cell r="A759" t="str">
            <v>ВБбШнг 4х 35</v>
          </cell>
          <cell r="GF759">
            <v>505.88</v>
          </cell>
          <cell r="GG759">
            <v>459.89</v>
          </cell>
        </row>
        <row r="760">
          <cell r="A760" t="str">
            <v>ВБбШнг 4х 50</v>
          </cell>
          <cell r="GF760">
            <v>678.93</v>
          </cell>
          <cell r="GG760">
            <v>617.20000000000005</v>
          </cell>
        </row>
        <row r="761">
          <cell r="A761" t="str">
            <v>ВБбШнг 4х 70</v>
          </cell>
          <cell r="GF761">
            <v>1001.2</v>
          </cell>
          <cell r="GG761">
            <v>910.19</v>
          </cell>
        </row>
        <row r="762">
          <cell r="A762" t="str">
            <v>ВБбШнг 4х 95</v>
          </cell>
          <cell r="GF762">
            <v>1333.14</v>
          </cell>
          <cell r="GG762">
            <v>1211.95</v>
          </cell>
        </row>
        <row r="763">
          <cell r="A763" t="str">
            <v>ВБбШнг 4х120</v>
          </cell>
          <cell r="GF763">
            <v>1652.67</v>
          </cell>
          <cell r="GG763">
            <v>1502.43</v>
          </cell>
        </row>
        <row r="764">
          <cell r="A764" t="str">
            <v>ВБбШнг 4х150</v>
          </cell>
          <cell r="GF764">
            <v>2045.38</v>
          </cell>
          <cell r="GG764">
            <v>1859.44</v>
          </cell>
        </row>
        <row r="765">
          <cell r="A765" t="str">
            <v>ВБбШнг 4х185</v>
          </cell>
          <cell r="GF765">
            <v>2531.62</v>
          </cell>
          <cell r="GG765">
            <v>2301.4699999999998</v>
          </cell>
        </row>
        <row r="766">
          <cell r="A766" t="str">
            <v>ВБбШнг 4х240</v>
          </cell>
          <cell r="GF766">
            <v>3405.71</v>
          </cell>
          <cell r="GG766">
            <v>3096.1</v>
          </cell>
        </row>
        <row r="767">
          <cell r="A767" t="str">
            <v>ВБбШнг 5х6</v>
          </cell>
          <cell r="GF767">
            <v>135.55000000000001</v>
          </cell>
          <cell r="GG767">
            <v>123.23</v>
          </cell>
        </row>
        <row r="768">
          <cell r="A768" t="str">
            <v>ВБбШнг 5х10</v>
          </cell>
          <cell r="GF768">
            <v>212.7</v>
          </cell>
          <cell r="GG768">
            <v>193.36</v>
          </cell>
        </row>
        <row r="769">
          <cell r="A769" t="str">
            <v>ВБбШнг 5х16</v>
          </cell>
          <cell r="GF769">
            <v>307.87</v>
          </cell>
          <cell r="GG769">
            <v>279.88</v>
          </cell>
        </row>
        <row r="770">
          <cell r="A770" t="str">
            <v>ВБбШнг 5х25</v>
          </cell>
          <cell r="GF770">
            <v>464.15</v>
          </cell>
          <cell r="GG770">
            <v>421.95</v>
          </cell>
        </row>
        <row r="771">
          <cell r="A771" t="str">
            <v>ВБбШнг 5х35</v>
          </cell>
          <cell r="GF771">
            <v>621.63</v>
          </cell>
          <cell r="GG771">
            <v>565.12</v>
          </cell>
        </row>
        <row r="772">
          <cell r="A772" t="str">
            <v>ВБбШнг 5х50</v>
          </cell>
          <cell r="GF772">
            <v>932.14</v>
          </cell>
          <cell r="GG772">
            <v>847.4</v>
          </cell>
        </row>
        <row r="773">
          <cell r="A773" t="str">
            <v>ВБбШнг 5х70</v>
          </cell>
          <cell r="GF773">
            <v>1262.8800000000001</v>
          </cell>
          <cell r="GG773">
            <v>1148.07</v>
          </cell>
        </row>
        <row r="774">
          <cell r="A774" t="str">
            <v>ВБбШнг 5х95</v>
          </cell>
          <cell r="GF774">
            <v>1686.84</v>
          </cell>
          <cell r="GG774">
            <v>1533.49</v>
          </cell>
        </row>
        <row r="775">
          <cell r="A775" t="str">
            <v>ВБбШнг 5х120</v>
          </cell>
          <cell r="GF775">
            <v>2094.63</v>
          </cell>
          <cell r="GG775">
            <v>1904.21</v>
          </cell>
        </row>
        <row r="776">
          <cell r="A776" t="str">
            <v xml:space="preserve"> Кабель алюминиевый силовой (АВВГ, АВВГп, АВВГнг, АВВГнг-п, АВВГнг-LS)</v>
          </cell>
        </row>
        <row r="777">
          <cell r="A777" t="str">
            <v>АВВГ 1х  2,5</v>
          </cell>
          <cell r="GF777">
            <v>2.94</v>
          </cell>
          <cell r="GG777">
            <v>2.67</v>
          </cell>
        </row>
        <row r="778">
          <cell r="A778" t="str">
            <v>АВВГ 1х  4</v>
          </cell>
          <cell r="GF778">
            <v>4</v>
          </cell>
          <cell r="GG778">
            <v>3.64</v>
          </cell>
        </row>
        <row r="779">
          <cell r="A779" t="str">
            <v>АВВГ 1х  6</v>
          </cell>
          <cell r="GF779">
            <v>5.53</v>
          </cell>
          <cell r="GG779">
            <v>5.03</v>
          </cell>
        </row>
        <row r="780">
          <cell r="A780" t="str">
            <v>АВВГ 1х 10</v>
          </cell>
          <cell r="GF780">
            <v>7.74</v>
          </cell>
          <cell r="GG780">
            <v>7.03</v>
          </cell>
        </row>
        <row r="781">
          <cell r="A781" t="str">
            <v>АВВГ 1х 16</v>
          </cell>
          <cell r="GF781">
            <v>11.49</v>
          </cell>
          <cell r="GG781">
            <v>10.45</v>
          </cell>
        </row>
        <row r="782">
          <cell r="A782" t="str">
            <v>АВВГ 1х 25</v>
          </cell>
          <cell r="GF782">
            <v>16.79</v>
          </cell>
          <cell r="GG782">
            <v>15.27</v>
          </cell>
        </row>
        <row r="783">
          <cell r="A783" t="str">
            <v>АВВГ 1х 35</v>
          </cell>
          <cell r="GF783">
            <v>21.46</v>
          </cell>
          <cell r="GG783">
            <v>19.510000000000002</v>
          </cell>
        </row>
        <row r="784">
          <cell r="A784" t="str">
            <v>АВВГ 1х 50</v>
          </cell>
          <cell r="GF784">
            <v>29.48</v>
          </cell>
          <cell r="GG784">
            <v>26.8</v>
          </cell>
        </row>
        <row r="785">
          <cell r="A785" t="str">
            <v>АВВГ 1х 70</v>
          </cell>
          <cell r="GF785">
            <v>39.6</v>
          </cell>
          <cell r="GG785">
            <v>36</v>
          </cell>
        </row>
        <row r="786">
          <cell r="A786" t="str">
            <v>АВВГ 1х 95</v>
          </cell>
          <cell r="GF786">
            <v>47.88</v>
          </cell>
          <cell r="GG786">
            <v>43.53</v>
          </cell>
        </row>
        <row r="787">
          <cell r="A787" t="str">
            <v>АВВГ 1х120</v>
          </cell>
          <cell r="GF787">
            <v>63.07</v>
          </cell>
          <cell r="GG787">
            <v>57.34</v>
          </cell>
        </row>
        <row r="788">
          <cell r="A788" t="str">
            <v>АВВГ 1х150</v>
          </cell>
          <cell r="GF788">
            <v>76.66</v>
          </cell>
          <cell r="GG788">
            <v>69.69</v>
          </cell>
        </row>
        <row r="789">
          <cell r="A789" t="str">
            <v>АВВГ 1х185</v>
          </cell>
          <cell r="GF789">
            <v>111.6</v>
          </cell>
          <cell r="GG789">
            <v>101.46</v>
          </cell>
        </row>
        <row r="790">
          <cell r="A790" t="str">
            <v>АВВГ 1х240</v>
          </cell>
          <cell r="GF790">
            <v>139.47999999999999</v>
          </cell>
          <cell r="GG790">
            <v>126.8</v>
          </cell>
        </row>
        <row r="791">
          <cell r="A791" t="str">
            <v>АВВГп 2х 2,5</v>
          </cell>
          <cell r="GF791">
            <v>4.53</v>
          </cell>
          <cell r="GG791">
            <v>4.04</v>
          </cell>
        </row>
        <row r="792">
          <cell r="A792" t="str">
            <v>АВВГп 2х 4</v>
          </cell>
          <cell r="GF792">
            <v>6.3</v>
          </cell>
          <cell r="GG792">
            <v>5.53</v>
          </cell>
        </row>
        <row r="793">
          <cell r="A793" t="str">
            <v>АВВГп 2х 6</v>
          </cell>
          <cell r="GF793">
            <v>8.1999999999999993</v>
          </cell>
          <cell r="GG793">
            <v>7.45</v>
          </cell>
        </row>
        <row r="794">
          <cell r="A794" t="str">
            <v>АВВГп 2х10</v>
          </cell>
          <cell r="GF794">
            <v>12.83</v>
          </cell>
          <cell r="GG794">
            <v>11.56</v>
          </cell>
        </row>
        <row r="795">
          <cell r="A795" t="str">
            <v>АВВГп 2х 16</v>
          </cell>
          <cell r="GF795">
            <v>18.98</v>
          </cell>
          <cell r="GG795">
            <v>17.260000000000002</v>
          </cell>
        </row>
        <row r="796">
          <cell r="A796" t="str">
            <v>АВВГ 2х 25</v>
          </cell>
          <cell r="GF796">
            <v>34.22</v>
          </cell>
          <cell r="GG796">
            <v>31.11</v>
          </cell>
        </row>
        <row r="797">
          <cell r="A797" t="str">
            <v>АВВГ 2х 35</v>
          </cell>
          <cell r="GF797">
            <v>43.41</v>
          </cell>
          <cell r="GG797">
            <v>39.46</v>
          </cell>
        </row>
        <row r="798">
          <cell r="A798" t="str">
            <v>АВВГ 2х 50</v>
          </cell>
          <cell r="GF798">
            <v>65.33</v>
          </cell>
          <cell r="GG798">
            <v>59.39</v>
          </cell>
        </row>
        <row r="799">
          <cell r="A799" t="str">
            <v>АВВГ 2х 70</v>
          </cell>
          <cell r="GF799">
            <v>93.23</v>
          </cell>
          <cell r="GG799">
            <v>84.76</v>
          </cell>
        </row>
        <row r="800">
          <cell r="A800" t="str">
            <v>АВВГ 2х 95</v>
          </cell>
          <cell r="GF800">
            <v>102.55</v>
          </cell>
          <cell r="GG800">
            <v>93.23</v>
          </cell>
        </row>
        <row r="801">
          <cell r="A801" t="str">
            <v>АВВГ 2х120</v>
          </cell>
          <cell r="GF801">
            <v>136.38</v>
          </cell>
          <cell r="GG801">
            <v>123.98</v>
          </cell>
        </row>
        <row r="802">
          <cell r="A802" t="str">
            <v>АВВГ 2х150</v>
          </cell>
          <cell r="GF802">
            <v>164.99</v>
          </cell>
          <cell r="GG802">
            <v>149.99</v>
          </cell>
        </row>
        <row r="803">
          <cell r="A803" t="str">
            <v>АВВГ 2х185</v>
          </cell>
          <cell r="GF803">
            <v>234.74</v>
          </cell>
          <cell r="GG803">
            <v>213.4</v>
          </cell>
        </row>
        <row r="804">
          <cell r="A804" t="str">
            <v>АВВГ 2х240</v>
          </cell>
          <cell r="GF804">
            <v>292.95999999999998</v>
          </cell>
          <cell r="GG804">
            <v>266.33</v>
          </cell>
        </row>
        <row r="805">
          <cell r="A805" t="str">
            <v>АВВГп 3х2,5</v>
          </cell>
          <cell r="GF805">
            <v>6.65</v>
          </cell>
          <cell r="GG805">
            <v>5.79</v>
          </cell>
        </row>
        <row r="806">
          <cell r="A806" t="str">
            <v>АВВГп 3х4</v>
          </cell>
          <cell r="GF806">
            <v>9.17</v>
          </cell>
          <cell r="GG806">
            <v>7.97</v>
          </cell>
        </row>
        <row r="807">
          <cell r="A807" t="str">
            <v>АВВГп 3х6</v>
          </cell>
          <cell r="GF807">
            <v>11.91</v>
          </cell>
          <cell r="GG807">
            <v>10.83</v>
          </cell>
        </row>
        <row r="808">
          <cell r="A808" t="str">
            <v>АВВГ 3х6</v>
          </cell>
          <cell r="GF808">
            <v>12.55</v>
          </cell>
          <cell r="GG808">
            <v>11.41</v>
          </cell>
        </row>
        <row r="809">
          <cell r="A809" t="str">
            <v>АВВГ 3х10</v>
          </cell>
          <cell r="GF809">
            <v>19.010000000000002</v>
          </cell>
          <cell r="GG809">
            <v>17.29</v>
          </cell>
        </row>
        <row r="810">
          <cell r="A810" t="str">
            <v>АВВГ 3х 16</v>
          </cell>
          <cell r="GF810">
            <v>26.8</v>
          </cell>
          <cell r="GG810">
            <v>24.36</v>
          </cell>
        </row>
        <row r="811">
          <cell r="A811" t="str">
            <v>АВВГ 3х 25</v>
          </cell>
          <cell r="GF811">
            <v>47.18</v>
          </cell>
          <cell r="GG811">
            <v>42.89</v>
          </cell>
        </row>
        <row r="812">
          <cell r="A812" t="str">
            <v>АВВГ 3х 35</v>
          </cell>
          <cell r="GF812">
            <v>60.43</v>
          </cell>
          <cell r="GG812">
            <v>54.94</v>
          </cell>
        </row>
        <row r="813">
          <cell r="A813" t="str">
            <v>АВВГ 3х 50</v>
          </cell>
          <cell r="GF813">
            <v>82.58</v>
          </cell>
          <cell r="GG813">
            <v>75.069999999999993</v>
          </cell>
        </row>
        <row r="814">
          <cell r="A814" t="str">
            <v>АВВГ 3х 70</v>
          </cell>
          <cell r="GF814">
            <v>131.91999999999999</v>
          </cell>
          <cell r="GG814">
            <v>119.93</v>
          </cell>
        </row>
        <row r="815">
          <cell r="A815" t="str">
            <v>АВВГ 3х 95</v>
          </cell>
          <cell r="GF815">
            <v>177.54</v>
          </cell>
          <cell r="GG815">
            <v>161.4</v>
          </cell>
        </row>
        <row r="816">
          <cell r="A816" t="str">
            <v>АВВГ 3х120</v>
          </cell>
          <cell r="GF816">
            <v>216.23</v>
          </cell>
          <cell r="GG816">
            <v>196.58</v>
          </cell>
        </row>
        <row r="817">
          <cell r="A817" t="str">
            <v>АВВГ 3х150</v>
          </cell>
          <cell r="GF817">
            <v>222.8</v>
          </cell>
          <cell r="GG817">
            <v>202.54</v>
          </cell>
        </row>
        <row r="818">
          <cell r="A818" t="str">
            <v>АВВГ 3х185</v>
          </cell>
          <cell r="GF818">
            <v>337.3</v>
          </cell>
          <cell r="GG818">
            <v>306.63</v>
          </cell>
        </row>
        <row r="819">
          <cell r="A819" t="str">
            <v>АВВГ 3х240</v>
          </cell>
          <cell r="GF819">
            <v>426.38</v>
          </cell>
          <cell r="GG819">
            <v>387.62</v>
          </cell>
        </row>
        <row r="820">
          <cell r="A820" t="str">
            <v>АВВГ 3х  4+1х2,5</v>
          </cell>
          <cell r="GF820">
            <v>11.27</v>
          </cell>
          <cell r="GG820">
            <v>10.25</v>
          </cell>
        </row>
        <row r="821">
          <cell r="A821" t="str">
            <v>АВВГ 3х  6+1х4</v>
          </cell>
          <cell r="GF821">
            <v>14.31</v>
          </cell>
          <cell r="GG821">
            <v>13.01</v>
          </cell>
        </row>
        <row r="822">
          <cell r="A822" t="str">
            <v>АВВГ 3х 10+1х6</v>
          </cell>
          <cell r="GF822">
            <v>22.13</v>
          </cell>
          <cell r="GG822">
            <v>20.12</v>
          </cell>
        </row>
        <row r="823">
          <cell r="A823" t="str">
            <v>АВВГ 3х 16+1х6</v>
          </cell>
          <cell r="GF823">
            <v>32.880000000000003</v>
          </cell>
          <cell r="GG823">
            <v>29.89</v>
          </cell>
        </row>
        <row r="824">
          <cell r="A824" t="str">
            <v>АВВГ 3х 16+1х10</v>
          </cell>
          <cell r="GF824">
            <v>32.880000000000003</v>
          </cell>
          <cell r="GG824">
            <v>29.89</v>
          </cell>
        </row>
        <row r="825">
          <cell r="A825" t="str">
            <v>АВВГ 3х 25+1х16</v>
          </cell>
          <cell r="GF825">
            <v>49.77</v>
          </cell>
          <cell r="GG825">
            <v>45.24</v>
          </cell>
        </row>
        <row r="826">
          <cell r="A826" t="str">
            <v>АВВГ 3х 35+1х16</v>
          </cell>
          <cell r="GF826">
            <v>63.75</v>
          </cell>
          <cell r="GG826">
            <v>57.95</v>
          </cell>
        </row>
        <row r="827">
          <cell r="A827" t="str">
            <v>АВВГ 3х 50+1х25</v>
          </cell>
          <cell r="GF827">
            <v>87.39</v>
          </cell>
          <cell r="GG827">
            <v>79.45</v>
          </cell>
        </row>
        <row r="828">
          <cell r="A828" t="str">
            <v>АВВГ 3х 70+1х25</v>
          </cell>
          <cell r="GF828">
            <v>131.46</v>
          </cell>
          <cell r="GG828">
            <v>119.5</v>
          </cell>
        </row>
        <row r="829">
          <cell r="A829" t="str">
            <v>АВВГ 3х 70+1х35</v>
          </cell>
          <cell r="GF829">
            <v>132.29</v>
          </cell>
          <cell r="GG829">
            <v>120.26</v>
          </cell>
        </row>
        <row r="830">
          <cell r="A830" t="str">
            <v>АВВГ 3х 95+1х35</v>
          </cell>
          <cell r="GF830">
            <v>166.05</v>
          </cell>
          <cell r="GG830">
            <v>150.94999999999999</v>
          </cell>
        </row>
        <row r="831">
          <cell r="A831" t="str">
            <v>АВВГ 3х 95+1х50</v>
          </cell>
          <cell r="GF831">
            <v>169.55</v>
          </cell>
          <cell r="GG831">
            <v>154.13999999999999</v>
          </cell>
        </row>
        <row r="832">
          <cell r="A832" t="str">
            <v>АВВГ 3х120+1х35</v>
          </cell>
          <cell r="GF832">
            <v>204.93</v>
          </cell>
          <cell r="GG832">
            <v>186.3</v>
          </cell>
        </row>
        <row r="833">
          <cell r="A833" t="str">
            <v>АВВГ 3х120+1х70</v>
          </cell>
          <cell r="GF833">
            <v>219.33</v>
          </cell>
          <cell r="GG833">
            <v>199.39</v>
          </cell>
        </row>
        <row r="834">
          <cell r="A834" t="str">
            <v>АВВГ 3х150+1х70</v>
          </cell>
          <cell r="GF834">
            <v>264.67</v>
          </cell>
          <cell r="GG834">
            <v>240.61</v>
          </cell>
        </row>
        <row r="835">
          <cell r="A835" t="str">
            <v>АВВГ 3х185+1х95</v>
          </cell>
          <cell r="GF835">
            <v>380.77</v>
          </cell>
          <cell r="GG835">
            <v>346.15</v>
          </cell>
        </row>
        <row r="836">
          <cell r="A836" t="str">
            <v>АВВГ 3х240+1х120</v>
          </cell>
          <cell r="GF836">
            <v>480.92</v>
          </cell>
          <cell r="GG836">
            <v>437.2</v>
          </cell>
        </row>
        <row r="837">
          <cell r="A837" t="str">
            <v>АВВГ 4х  2,5</v>
          </cell>
          <cell r="GF837">
            <v>8.1999999999999993</v>
          </cell>
          <cell r="GG837">
            <v>7.45</v>
          </cell>
        </row>
        <row r="838">
          <cell r="A838" t="str">
            <v>АВВГ 4х  4</v>
          </cell>
          <cell r="GF838">
            <v>12.09</v>
          </cell>
          <cell r="GG838">
            <v>10.99</v>
          </cell>
        </row>
        <row r="839">
          <cell r="A839" t="str">
            <v>АВВГ 4х  6</v>
          </cell>
          <cell r="GF839">
            <v>15.84</v>
          </cell>
          <cell r="GG839">
            <v>14.4</v>
          </cell>
        </row>
        <row r="840">
          <cell r="A840" t="str">
            <v>АВВГ 4х 10</v>
          </cell>
          <cell r="GF840">
            <v>24.31</v>
          </cell>
          <cell r="GG840">
            <v>22.1</v>
          </cell>
        </row>
        <row r="841">
          <cell r="A841" t="str">
            <v>АВВГ 4х 16</v>
          </cell>
          <cell r="GF841">
            <v>35.5</v>
          </cell>
          <cell r="GG841">
            <v>32.270000000000003</v>
          </cell>
        </row>
        <row r="842">
          <cell r="A842" t="str">
            <v>АВВГ 4х 25</v>
          </cell>
          <cell r="GF842">
            <v>54.69</v>
          </cell>
          <cell r="GG842">
            <v>49.72</v>
          </cell>
        </row>
        <row r="843">
          <cell r="A843" t="str">
            <v>АВВГ 4х 35</v>
          </cell>
          <cell r="GF843">
            <v>70.98</v>
          </cell>
          <cell r="GG843">
            <v>64.53</v>
          </cell>
        </row>
        <row r="844">
          <cell r="A844" t="str">
            <v>АВВГ 4х 50</v>
          </cell>
          <cell r="GF844">
            <v>97.42</v>
          </cell>
          <cell r="GG844">
            <v>88.56</v>
          </cell>
        </row>
        <row r="845">
          <cell r="A845" t="str">
            <v>АВВГ 4х 70</v>
          </cell>
          <cell r="GF845">
            <v>153.68</v>
          </cell>
          <cell r="GG845">
            <v>139.71</v>
          </cell>
        </row>
        <row r="846">
          <cell r="A846" t="str">
            <v>АВВГ 4х 95</v>
          </cell>
          <cell r="GF846">
            <v>204.51</v>
          </cell>
          <cell r="GG846">
            <v>185.91</v>
          </cell>
        </row>
        <row r="847">
          <cell r="A847" t="str">
            <v>АВВГ 4х120</v>
          </cell>
          <cell r="GF847">
            <v>252.18</v>
          </cell>
          <cell r="GG847">
            <v>229.25</v>
          </cell>
        </row>
        <row r="848">
          <cell r="A848" t="str">
            <v>АВВГ 4х150</v>
          </cell>
          <cell r="GF848">
            <v>305.49</v>
          </cell>
          <cell r="GG848">
            <v>277.72000000000003</v>
          </cell>
        </row>
        <row r="849">
          <cell r="A849" t="str">
            <v>АВВГ 4х185</v>
          </cell>
          <cell r="GF849">
            <v>376.26</v>
          </cell>
          <cell r="GG849">
            <v>342.05</v>
          </cell>
        </row>
        <row r="850">
          <cell r="A850" t="str">
            <v>АВВГ 4х240</v>
          </cell>
          <cell r="GF850">
            <v>488.27</v>
          </cell>
          <cell r="GG850">
            <v>443.88</v>
          </cell>
        </row>
        <row r="851">
          <cell r="A851" t="str">
            <v>АВВГ 5х  2,5</v>
          </cell>
          <cell r="GF851">
            <v>10.41</v>
          </cell>
          <cell r="GG851">
            <v>9.4600000000000009</v>
          </cell>
        </row>
        <row r="852">
          <cell r="A852" t="str">
            <v>АВВГ 5х  4</v>
          </cell>
          <cell r="GF852">
            <v>14.69</v>
          </cell>
          <cell r="GG852">
            <v>13.35</v>
          </cell>
        </row>
        <row r="853">
          <cell r="A853" t="str">
            <v>АВВГ 5х  6</v>
          </cell>
          <cell r="GF853">
            <v>19.510000000000002</v>
          </cell>
          <cell r="GG853">
            <v>17.73</v>
          </cell>
        </row>
        <row r="854">
          <cell r="A854" t="str">
            <v>АВВГ 5х 10</v>
          </cell>
          <cell r="GF854">
            <v>29.96</v>
          </cell>
          <cell r="GG854">
            <v>27.24</v>
          </cell>
        </row>
        <row r="855">
          <cell r="A855" t="str">
            <v>АВВГ 5х 16</v>
          </cell>
          <cell r="GF855">
            <v>44.35</v>
          </cell>
          <cell r="GG855">
            <v>40.31</v>
          </cell>
        </row>
        <row r="856">
          <cell r="A856" t="str">
            <v>АВВГ 5х 25</v>
          </cell>
          <cell r="GF856">
            <v>67.27</v>
          </cell>
          <cell r="GG856">
            <v>61.15</v>
          </cell>
        </row>
        <row r="857">
          <cell r="A857" t="str">
            <v>АВВГ 5х 35</v>
          </cell>
          <cell r="GF857">
            <v>90.98</v>
          </cell>
          <cell r="GG857">
            <v>82.71</v>
          </cell>
        </row>
        <row r="858">
          <cell r="A858" t="str">
            <v>АВВГ 5х 50</v>
          </cell>
          <cell r="GF858">
            <v>124.34</v>
          </cell>
          <cell r="GG858">
            <v>113.04</v>
          </cell>
        </row>
        <row r="859">
          <cell r="A859" t="str">
            <v>АВВГ 5х 70</v>
          </cell>
          <cell r="GF859">
            <v>197.73</v>
          </cell>
          <cell r="GG859">
            <v>179.76</v>
          </cell>
        </row>
        <row r="860">
          <cell r="A860" t="str">
            <v>АВВГ 5х 95</v>
          </cell>
          <cell r="GF860">
            <v>278.06</v>
          </cell>
          <cell r="GG860">
            <v>252.78</v>
          </cell>
        </row>
        <row r="861">
          <cell r="A861" t="str">
            <v>АВВГ 5х120</v>
          </cell>
          <cell r="GF861">
            <v>341.67</v>
          </cell>
          <cell r="GG861">
            <v>310.61</v>
          </cell>
        </row>
        <row r="862">
          <cell r="A862" t="str">
            <v>АВВГ 5х150</v>
          </cell>
          <cell r="GF862">
            <v>413.8</v>
          </cell>
          <cell r="GG862">
            <v>376.18</v>
          </cell>
        </row>
        <row r="863">
          <cell r="A863" t="str">
            <v>АВВГ 5х185</v>
          </cell>
          <cell r="GF863">
            <v>464.04</v>
          </cell>
          <cell r="GG863">
            <v>421.86</v>
          </cell>
        </row>
        <row r="864">
          <cell r="A864" t="str">
            <v>АВВГнг 1х  2,5</v>
          </cell>
          <cell r="GF864">
            <v>3.99</v>
          </cell>
          <cell r="GG864">
            <v>3.63</v>
          </cell>
        </row>
        <row r="865">
          <cell r="A865" t="str">
            <v>АВВГнг 1х  4</v>
          </cell>
          <cell r="GF865">
            <v>5.28</v>
          </cell>
          <cell r="GG865">
            <v>4.8</v>
          </cell>
        </row>
        <row r="866">
          <cell r="A866" t="str">
            <v>АВВГнг 1х  6</v>
          </cell>
          <cell r="GF866">
            <v>6.23</v>
          </cell>
          <cell r="GG866">
            <v>5.66</v>
          </cell>
        </row>
        <row r="867">
          <cell r="A867" t="str">
            <v>АВВГнг 1х 10</v>
          </cell>
          <cell r="GF867">
            <v>9.41</v>
          </cell>
          <cell r="GG867">
            <v>8.56</v>
          </cell>
        </row>
        <row r="868">
          <cell r="A868" t="str">
            <v>АВВГнг 1х 16</v>
          </cell>
          <cell r="GF868">
            <v>13.63</v>
          </cell>
          <cell r="GG868">
            <v>12.39</v>
          </cell>
        </row>
        <row r="869">
          <cell r="A869" t="str">
            <v>АВВГнг 1х 25</v>
          </cell>
          <cell r="GF869">
            <v>19.350000000000001</v>
          </cell>
          <cell r="GG869">
            <v>17.59</v>
          </cell>
        </row>
        <row r="870">
          <cell r="A870" t="str">
            <v>АВВГнг 1х 35</v>
          </cell>
          <cell r="GF870">
            <v>23.81</v>
          </cell>
          <cell r="GG870">
            <v>21.64</v>
          </cell>
        </row>
        <row r="871">
          <cell r="A871" t="str">
            <v>АВВГнг 1х 50</v>
          </cell>
          <cell r="GF871">
            <v>30.79</v>
          </cell>
          <cell r="GG871">
            <v>27.99</v>
          </cell>
        </row>
        <row r="872">
          <cell r="A872" t="str">
            <v>АВВГнг 1х 70</v>
          </cell>
          <cell r="GF872">
            <v>41.23</v>
          </cell>
          <cell r="GG872">
            <v>37.479999999999997</v>
          </cell>
        </row>
        <row r="873">
          <cell r="A873" t="str">
            <v>АВВГнг 1х 95</v>
          </cell>
          <cell r="GF873">
            <v>53.22</v>
          </cell>
          <cell r="GG873">
            <v>48.38</v>
          </cell>
        </row>
        <row r="874">
          <cell r="A874" t="str">
            <v>АВВГнг 1х120</v>
          </cell>
          <cell r="GF874">
            <v>64.23</v>
          </cell>
          <cell r="GG874">
            <v>58.39</v>
          </cell>
        </row>
        <row r="875">
          <cell r="A875" t="str">
            <v>АВВГнг 1х150</v>
          </cell>
          <cell r="GF875">
            <v>77.61</v>
          </cell>
          <cell r="GG875">
            <v>70.56</v>
          </cell>
        </row>
        <row r="876">
          <cell r="A876" t="str">
            <v>АВВГнг 1х185</v>
          </cell>
          <cell r="GF876">
            <v>93.51</v>
          </cell>
          <cell r="GG876">
            <v>85.01</v>
          </cell>
        </row>
        <row r="877">
          <cell r="A877" t="str">
            <v>АВВГнг 1х240</v>
          </cell>
          <cell r="GF877">
            <v>138.11000000000001</v>
          </cell>
          <cell r="GG877">
            <v>125.56</v>
          </cell>
        </row>
        <row r="878">
          <cell r="A878" t="str">
            <v>АВВГнг-п 2х  2,5</v>
          </cell>
          <cell r="GF878">
            <v>5.73</v>
          </cell>
          <cell r="GG878">
            <v>5.21</v>
          </cell>
        </row>
        <row r="879">
          <cell r="A879" t="str">
            <v>АВВГнг-п 2х  4</v>
          </cell>
          <cell r="GF879">
            <v>7.83</v>
          </cell>
          <cell r="GG879">
            <v>7.12</v>
          </cell>
        </row>
        <row r="880">
          <cell r="A880" t="str">
            <v>АВВГнг-п 2х  6</v>
          </cell>
          <cell r="GF880">
            <v>9.98</v>
          </cell>
          <cell r="GG880">
            <v>9.07</v>
          </cell>
        </row>
        <row r="881">
          <cell r="A881" t="str">
            <v>АВВГнг-п 2х 10</v>
          </cell>
          <cell r="GF881">
            <v>15.45</v>
          </cell>
          <cell r="GG881">
            <v>14.05</v>
          </cell>
        </row>
        <row r="882">
          <cell r="A882" t="str">
            <v>АВВГнг-п 2х 16</v>
          </cell>
          <cell r="GF882">
            <v>23.09</v>
          </cell>
          <cell r="GG882">
            <v>20.99</v>
          </cell>
        </row>
        <row r="883">
          <cell r="A883" t="str">
            <v>АВВГнг 2х 25</v>
          </cell>
          <cell r="GF883">
            <v>37.25</v>
          </cell>
          <cell r="GG883">
            <v>33.86</v>
          </cell>
        </row>
        <row r="884">
          <cell r="A884" t="str">
            <v>АВВГнг 2х 35</v>
          </cell>
          <cell r="GF884">
            <v>53.9</v>
          </cell>
          <cell r="GG884">
            <v>49</v>
          </cell>
        </row>
        <row r="885">
          <cell r="A885" t="str">
            <v>АВВГнг 2х 50</v>
          </cell>
          <cell r="GF885">
            <v>70.47</v>
          </cell>
          <cell r="GG885">
            <v>64.06</v>
          </cell>
        </row>
        <row r="886">
          <cell r="A886" t="str">
            <v>АВВГнг 2х 70</v>
          </cell>
          <cell r="GF886">
            <v>99.59</v>
          </cell>
          <cell r="GG886">
            <v>90.54</v>
          </cell>
        </row>
        <row r="887">
          <cell r="A887" t="str">
            <v>АВВГнг 2х 95</v>
          </cell>
          <cell r="GF887">
            <v>130.16999999999999</v>
          </cell>
          <cell r="GG887">
            <v>118.34</v>
          </cell>
        </row>
        <row r="888">
          <cell r="A888" t="str">
            <v>АВВГнг 2х120</v>
          </cell>
          <cell r="GF888">
            <v>160.32</v>
          </cell>
          <cell r="GG888">
            <v>145.75</v>
          </cell>
        </row>
        <row r="889">
          <cell r="A889" t="str">
            <v>АВВГнг 2х150</v>
          </cell>
          <cell r="GF889">
            <v>195.47</v>
          </cell>
          <cell r="GG889">
            <v>177.7</v>
          </cell>
        </row>
        <row r="890">
          <cell r="A890" t="str">
            <v>АВВГнг 2х185</v>
          </cell>
          <cell r="GF890">
            <v>247.24</v>
          </cell>
          <cell r="GG890">
            <v>224.77</v>
          </cell>
        </row>
        <row r="891">
          <cell r="A891" t="str">
            <v>АВВГнг 2х240</v>
          </cell>
          <cell r="GF891">
            <v>306.99</v>
          </cell>
          <cell r="GG891">
            <v>279.08999999999997</v>
          </cell>
        </row>
        <row r="892">
          <cell r="A892" t="str">
            <v>АВВГнг-п 3х  2,5</v>
          </cell>
          <cell r="GF892">
            <v>8.5500000000000007</v>
          </cell>
          <cell r="GG892">
            <v>7.77</v>
          </cell>
        </row>
        <row r="893">
          <cell r="A893" t="str">
            <v>АВВГнг-п 3х  4</v>
          </cell>
          <cell r="GF893">
            <v>11.62</v>
          </cell>
          <cell r="GG893">
            <v>10.57</v>
          </cell>
        </row>
        <row r="894">
          <cell r="A894" t="str">
            <v>АВВГнг-п 3х  6</v>
          </cell>
          <cell r="GF894">
            <v>16.899999999999999</v>
          </cell>
          <cell r="GG894">
            <v>15.37</v>
          </cell>
        </row>
        <row r="895">
          <cell r="A895" t="str">
            <v>АВВГнг 3х  2,5</v>
          </cell>
          <cell r="GF895">
            <v>9.52</v>
          </cell>
          <cell r="GG895">
            <v>8.65</v>
          </cell>
        </row>
        <row r="896">
          <cell r="A896" t="str">
            <v>АВВГнг 3х  4</v>
          </cell>
          <cell r="GF896">
            <v>11.82</v>
          </cell>
          <cell r="GG896">
            <v>10.75</v>
          </cell>
        </row>
        <row r="897">
          <cell r="A897" t="str">
            <v>АВВГнг 3х  6</v>
          </cell>
          <cell r="GF897">
            <v>15.33</v>
          </cell>
          <cell r="GG897">
            <v>13.93</v>
          </cell>
        </row>
        <row r="898">
          <cell r="A898" t="str">
            <v>АВВГнг 3х 10</v>
          </cell>
          <cell r="GF898">
            <v>24.28</v>
          </cell>
          <cell r="GG898">
            <v>22.07</v>
          </cell>
        </row>
        <row r="899">
          <cell r="A899" t="str">
            <v>АВВГнг 3х 16</v>
          </cell>
          <cell r="GF899">
            <v>34.29</v>
          </cell>
          <cell r="GG899">
            <v>31.17</v>
          </cell>
        </row>
        <row r="900">
          <cell r="A900" t="str">
            <v>АВВГнг 3х 25</v>
          </cell>
          <cell r="GF900">
            <v>50.17</v>
          </cell>
          <cell r="GG900">
            <v>45.61</v>
          </cell>
        </row>
        <row r="901">
          <cell r="A901" t="str">
            <v>АВВГнг 3х 35</v>
          </cell>
          <cell r="GF901">
            <v>63.61</v>
          </cell>
          <cell r="GG901">
            <v>57.83</v>
          </cell>
        </row>
        <row r="902">
          <cell r="A902" t="str">
            <v>АВВГнг 3х 50</v>
          </cell>
          <cell r="GF902">
            <v>87.68</v>
          </cell>
          <cell r="GG902">
            <v>79.709999999999994</v>
          </cell>
        </row>
        <row r="903">
          <cell r="A903" t="str">
            <v>АВВГнг 3х 70</v>
          </cell>
          <cell r="GF903">
            <v>120.36</v>
          </cell>
          <cell r="GG903">
            <v>109.42</v>
          </cell>
        </row>
        <row r="904">
          <cell r="A904" t="str">
            <v>АВВГнг 3х 95</v>
          </cell>
          <cell r="GF904">
            <v>186.05</v>
          </cell>
          <cell r="GG904">
            <v>169.14</v>
          </cell>
        </row>
        <row r="905">
          <cell r="A905" t="str">
            <v>АВВГнг 3х120</v>
          </cell>
          <cell r="GF905">
            <v>188.98</v>
          </cell>
          <cell r="GG905">
            <v>171.8</v>
          </cell>
        </row>
        <row r="906">
          <cell r="A906" t="str">
            <v>АВВГнг 3х150</v>
          </cell>
          <cell r="GF906">
            <v>280.64</v>
          </cell>
          <cell r="GG906">
            <v>255.13</v>
          </cell>
        </row>
        <row r="907">
          <cell r="A907" t="str">
            <v>АВВГнг 3х185</v>
          </cell>
          <cell r="GF907">
            <v>350.71</v>
          </cell>
          <cell r="GG907">
            <v>318.83</v>
          </cell>
        </row>
        <row r="908">
          <cell r="A908" t="str">
            <v>АВВГнг 3х240</v>
          </cell>
          <cell r="GF908">
            <v>446.55</v>
          </cell>
          <cell r="GG908">
            <v>405.95</v>
          </cell>
        </row>
        <row r="909">
          <cell r="A909" t="str">
            <v>АВВГнг 3х  4+1х2,5</v>
          </cell>
          <cell r="GF909">
            <v>15.83</v>
          </cell>
          <cell r="GG909">
            <v>14.39</v>
          </cell>
        </row>
        <row r="910">
          <cell r="A910" t="str">
            <v>АВВГнг 3х  6+1х4</v>
          </cell>
          <cell r="GF910">
            <v>19.7</v>
          </cell>
          <cell r="GG910">
            <v>17.91</v>
          </cell>
        </row>
        <row r="911">
          <cell r="A911" t="str">
            <v>АВВГнг 3х 10+1х6</v>
          </cell>
          <cell r="GF911">
            <v>30.34</v>
          </cell>
          <cell r="GG911">
            <v>27.59</v>
          </cell>
        </row>
        <row r="912">
          <cell r="A912" t="str">
            <v>АВВГнг 3х 16+1х10</v>
          </cell>
          <cell r="GF912">
            <v>40.19</v>
          </cell>
          <cell r="GG912">
            <v>36.54</v>
          </cell>
        </row>
        <row r="913">
          <cell r="A913" t="str">
            <v>АВВГнг 3х 25+1х16</v>
          </cell>
          <cell r="GF913">
            <v>58.76</v>
          </cell>
          <cell r="GG913">
            <v>53.42</v>
          </cell>
        </row>
        <row r="914">
          <cell r="A914" t="str">
            <v>АВВГнг 3х 35+1х16</v>
          </cell>
          <cell r="GF914">
            <v>84.33</v>
          </cell>
          <cell r="GG914">
            <v>76.67</v>
          </cell>
        </row>
        <row r="915">
          <cell r="A915" t="str">
            <v>АВВГнг 3х 50+1х25</v>
          </cell>
          <cell r="GF915">
            <v>111.98</v>
          </cell>
          <cell r="GG915">
            <v>101.8</v>
          </cell>
        </row>
        <row r="916">
          <cell r="A916" t="str">
            <v>АВВГнг 3х 70+1х25</v>
          </cell>
          <cell r="GF916">
            <v>149.76</v>
          </cell>
          <cell r="GG916">
            <v>136.13999999999999</v>
          </cell>
        </row>
        <row r="917">
          <cell r="A917" t="str">
            <v>АВВГнг 3х 70+1х35</v>
          </cell>
          <cell r="GF917">
            <v>139.15</v>
          </cell>
          <cell r="GG917">
            <v>126.5</v>
          </cell>
        </row>
        <row r="918">
          <cell r="A918" t="str">
            <v>АВВГнг 3х 95+1х35</v>
          </cell>
          <cell r="GF918">
            <v>179.36</v>
          </cell>
          <cell r="GG918">
            <v>163.06</v>
          </cell>
        </row>
        <row r="919">
          <cell r="A919" t="str">
            <v>АВВГнг 3х 95+1х50</v>
          </cell>
          <cell r="GF919">
            <v>188.05</v>
          </cell>
          <cell r="GG919">
            <v>170.95</v>
          </cell>
        </row>
        <row r="920">
          <cell r="A920" t="str">
            <v>АВВГнг 3х120+1х35</v>
          </cell>
          <cell r="GF920">
            <v>230.56</v>
          </cell>
          <cell r="GG920">
            <v>209.6</v>
          </cell>
        </row>
        <row r="921">
          <cell r="A921" t="str">
            <v>АВВГнг 3х120+1х70</v>
          </cell>
          <cell r="GF921">
            <v>266.36</v>
          </cell>
          <cell r="GG921">
            <v>242.15</v>
          </cell>
        </row>
        <row r="922">
          <cell r="A922" t="str">
            <v>АВВГнг 3х150+1х70</v>
          </cell>
          <cell r="GF922">
            <v>285.25</v>
          </cell>
          <cell r="GG922">
            <v>259.32</v>
          </cell>
        </row>
        <row r="923">
          <cell r="A923" t="str">
            <v>АВВГнг 3х185+1х95</v>
          </cell>
          <cell r="GF923">
            <v>393.58</v>
          </cell>
          <cell r="GG923">
            <v>357.8</v>
          </cell>
        </row>
        <row r="924">
          <cell r="A924" t="str">
            <v>АВВГнг 3х240+1х120</v>
          </cell>
          <cell r="GF924">
            <v>473.03</v>
          </cell>
          <cell r="GG924">
            <v>430.03</v>
          </cell>
        </row>
        <row r="925">
          <cell r="A925" t="str">
            <v>АВВГнг 4х  2,5</v>
          </cell>
          <cell r="GF925">
            <v>12.65</v>
          </cell>
          <cell r="GG925">
            <v>11.5</v>
          </cell>
        </row>
        <row r="926">
          <cell r="A926" t="str">
            <v>АВВГнг 4х  4</v>
          </cell>
          <cell r="GF926">
            <v>15.8</v>
          </cell>
          <cell r="GG926">
            <v>14.37</v>
          </cell>
        </row>
        <row r="927">
          <cell r="A927" t="str">
            <v>АВВГнг 4х  6</v>
          </cell>
          <cell r="GF927">
            <v>20.100000000000001</v>
          </cell>
          <cell r="GG927">
            <v>18.28</v>
          </cell>
        </row>
        <row r="928">
          <cell r="A928" t="str">
            <v>АВВГнг 4х 10</v>
          </cell>
          <cell r="GF928">
            <v>30.53</v>
          </cell>
          <cell r="GG928">
            <v>27.76</v>
          </cell>
        </row>
        <row r="929">
          <cell r="A929" t="str">
            <v>АВВГнг 4х 16</v>
          </cell>
          <cell r="GF929">
            <v>43.17</v>
          </cell>
          <cell r="GG929">
            <v>39.24</v>
          </cell>
        </row>
        <row r="930">
          <cell r="A930" t="str">
            <v>АВВГнг 4х 25</v>
          </cell>
          <cell r="GF930">
            <v>63.98</v>
          </cell>
          <cell r="GG930">
            <v>58.17</v>
          </cell>
        </row>
        <row r="931">
          <cell r="A931" t="str">
            <v>АВВГнг 4х 35</v>
          </cell>
          <cell r="GF931">
            <v>83.3</v>
          </cell>
          <cell r="GG931">
            <v>75.73</v>
          </cell>
        </row>
        <row r="932">
          <cell r="A932" t="str">
            <v>АВВГнг 4х 50</v>
          </cell>
          <cell r="GF932">
            <v>110.67</v>
          </cell>
          <cell r="GG932">
            <v>100.61</v>
          </cell>
        </row>
        <row r="933">
          <cell r="A933" t="str">
            <v>АВВГнг 4х 70</v>
          </cell>
          <cell r="GF933">
            <v>175.82</v>
          </cell>
          <cell r="GG933">
            <v>159.83000000000001</v>
          </cell>
        </row>
        <row r="934">
          <cell r="A934" t="str">
            <v>АВВГнг 4х 95</v>
          </cell>
          <cell r="GF934">
            <v>229.93</v>
          </cell>
          <cell r="GG934">
            <v>209.03</v>
          </cell>
        </row>
        <row r="935">
          <cell r="A935" t="str">
            <v>АВВГнг 4х120</v>
          </cell>
          <cell r="GF935">
            <v>274.38</v>
          </cell>
          <cell r="GG935">
            <v>249.44</v>
          </cell>
        </row>
        <row r="936">
          <cell r="A936" t="str">
            <v>АВВГнг 4х150</v>
          </cell>
          <cell r="GF936">
            <v>332.8</v>
          </cell>
          <cell r="GG936">
            <v>302.54000000000002</v>
          </cell>
        </row>
        <row r="937">
          <cell r="A937" t="str">
            <v>АВВГнг 4х185</v>
          </cell>
          <cell r="GF937">
            <v>409.91</v>
          </cell>
          <cell r="GG937">
            <v>372.64</v>
          </cell>
        </row>
        <row r="938">
          <cell r="A938" t="str">
            <v>АВВГнг 4х240</v>
          </cell>
          <cell r="GF938">
            <v>512.85</v>
          </cell>
          <cell r="GG938">
            <v>466.23</v>
          </cell>
        </row>
        <row r="939">
          <cell r="A939" t="str">
            <v>АВВГнг 5х  2,5</v>
          </cell>
          <cell r="GF939">
            <v>13.56</v>
          </cell>
          <cell r="GG939">
            <v>12.33</v>
          </cell>
        </row>
        <row r="940">
          <cell r="A940" t="str">
            <v>АВВГнг 5х  4</v>
          </cell>
          <cell r="GF940">
            <v>18.66</v>
          </cell>
          <cell r="GG940">
            <v>16.96</v>
          </cell>
        </row>
        <row r="941">
          <cell r="A941" t="str">
            <v>АВВГнг 5х  6</v>
          </cell>
          <cell r="GF941">
            <v>24.61</v>
          </cell>
          <cell r="GG941">
            <v>22.38</v>
          </cell>
        </row>
        <row r="942">
          <cell r="A942" t="str">
            <v>АВВГнг 5х 10</v>
          </cell>
          <cell r="GF942">
            <v>39.97</v>
          </cell>
          <cell r="GG942">
            <v>36.340000000000003</v>
          </cell>
        </row>
        <row r="943">
          <cell r="A943" t="str">
            <v>АВВГнг 5х 16</v>
          </cell>
          <cell r="GF943">
            <v>60.27</v>
          </cell>
          <cell r="GG943">
            <v>54.79</v>
          </cell>
        </row>
        <row r="944">
          <cell r="A944" t="str">
            <v>АВВГнг 5х 25</v>
          </cell>
          <cell r="GF944">
            <v>90.21</v>
          </cell>
          <cell r="GG944">
            <v>82.01</v>
          </cell>
        </row>
        <row r="945">
          <cell r="A945" t="str">
            <v>АВВГнг 5х 35</v>
          </cell>
          <cell r="GF945">
            <v>114.66</v>
          </cell>
          <cell r="GG945">
            <v>104.24</v>
          </cell>
        </row>
        <row r="946">
          <cell r="A946" t="str">
            <v>АВВГнг 5х 50</v>
          </cell>
          <cell r="GF946">
            <v>129.03</v>
          </cell>
          <cell r="GG946">
            <v>117.3</v>
          </cell>
        </row>
        <row r="947">
          <cell r="A947" t="str">
            <v>АВВГнг 5х 70</v>
          </cell>
          <cell r="GF947">
            <v>229.44</v>
          </cell>
          <cell r="GG947">
            <v>208.58</v>
          </cell>
        </row>
        <row r="948">
          <cell r="A948" t="str">
            <v>АВВГнг 5х 95</v>
          </cell>
          <cell r="GF948">
            <v>289.97000000000003</v>
          </cell>
          <cell r="GG948">
            <v>263.61</v>
          </cell>
        </row>
        <row r="949">
          <cell r="A949" t="str">
            <v>АВВГнг 5х120</v>
          </cell>
          <cell r="GF949">
            <v>355.9</v>
          </cell>
          <cell r="GG949">
            <v>323.55</v>
          </cell>
        </row>
        <row r="950">
          <cell r="A950" t="str">
            <v>АВВГнг 5х150</v>
          </cell>
          <cell r="GF950">
            <v>429.47</v>
          </cell>
          <cell r="GG950">
            <v>390.43</v>
          </cell>
        </row>
        <row r="951">
          <cell r="A951" t="str">
            <v>АВВГнг 5х185</v>
          </cell>
          <cell r="GF951">
            <v>514.87</v>
          </cell>
          <cell r="GG951">
            <v>468.06</v>
          </cell>
        </row>
        <row r="952">
          <cell r="A952" t="str">
            <v>АВВГнг-LS 1х  2,5</v>
          </cell>
          <cell r="GF952">
            <v>5.77</v>
          </cell>
          <cell r="GG952">
            <v>5.24</v>
          </cell>
        </row>
        <row r="953">
          <cell r="A953" t="str">
            <v>АВВГнг-LS 1х  4</v>
          </cell>
          <cell r="GF953">
            <v>7.34</v>
          </cell>
          <cell r="GG953">
            <v>6.67</v>
          </cell>
        </row>
        <row r="954">
          <cell r="A954" t="str">
            <v>АВВГнг-LS 1х  6</v>
          </cell>
          <cell r="GF954">
            <v>8.85</v>
          </cell>
          <cell r="GG954">
            <v>8.0500000000000007</v>
          </cell>
        </row>
        <row r="955">
          <cell r="A955" t="str">
            <v>АВВГнг-LS 1х 10</v>
          </cell>
          <cell r="GF955">
            <v>12.58</v>
          </cell>
          <cell r="GG955">
            <v>11.44</v>
          </cell>
        </row>
        <row r="956">
          <cell r="A956" t="str">
            <v>АВВГнг-LS 1х 16</v>
          </cell>
          <cell r="GF956">
            <v>19.670000000000002</v>
          </cell>
          <cell r="GG956">
            <v>17.88</v>
          </cell>
        </row>
        <row r="957">
          <cell r="A957" t="str">
            <v>АВВГнг-LS 1х 25</v>
          </cell>
          <cell r="GF957">
            <v>27.14</v>
          </cell>
          <cell r="GG957">
            <v>24.68</v>
          </cell>
        </row>
        <row r="958">
          <cell r="A958" t="str">
            <v>АВВГнг-LS 1х 35</v>
          </cell>
          <cell r="GF958">
            <v>33.53</v>
          </cell>
          <cell r="GG958">
            <v>30.48</v>
          </cell>
        </row>
        <row r="959">
          <cell r="A959" t="str">
            <v>АВВГнг-LS 1х 50</v>
          </cell>
          <cell r="GF959">
            <v>43.2</v>
          </cell>
          <cell r="GG959">
            <v>39.28</v>
          </cell>
        </row>
        <row r="960">
          <cell r="A960" t="str">
            <v>АВВГнг-LS 1х 70</v>
          </cell>
          <cell r="GF960">
            <v>59.54</v>
          </cell>
          <cell r="GG960">
            <v>54.12</v>
          </cell>
        </row>
        <row r="961">
          <cell r="A961" t="str">
            <v>АВВГнг-LS 1х 95</v>
          </cell>
          <cell r="GF961">
            <v>77.540000000000006</v>
          </cell>
          <cell r="GG961">
            <v>70.489999999999995</v>
          </cell>
        </row>
        <row r="962">
          <cell r="A962" t="str">
            <v>АВВГнг-LS 1х120</v>
          </cell>
          <cell r="GF962">
            <v>95.88</v>
          </cell>
          <cell r="GG962">
            <v>87.16</v>
          </cell>
        </row>
        <row r="963">
          <cell r="A963" t="str">
            <v>АВВГнг-LS 1х150</v>
          </cell>
          <cell r="GF963">
            <v>116.28</v>
          </cell>
          <cell r="GG963">
            <v>105.7</v>
          </cell>
        </row>
        <row r="964">
          <cell r="A964" t="str">
            <v>АВВГнг-LS 1х185</v>
          </cell>
          <cell r="GF964">
            <v>148.19999999999999</v>
          </cell>
          <cell r="GG964">
            <v>134.72999999999999</v>
          </cell>
        </row>
        <row r="965">
          <cell r="A965" t="str">
            <v>АВВГнг-LS 1х240</v>
          </cell>
          <cell r="GF965">
            <v>183.5</v>
          </cell>
          <cell r="GG965">
            <v>166.82</v>
          </cell>
        </row>
        <row r="966">
          <cell r="A966" t="str">
            <v>АВВГнг-LS-п 2х  2,5</v>
          </cell>
          <cell r="GF966">
            <v>9</v>
          </cell>
          <cell r="GG966">
            <v>8.19</v>
          </cell>
        </row>
        <row r="967">
          <cell r="A967" t="str">
            <v>АВВГнг-LS-п 2х  4</v>
          </cell>
          <cell r="GF967">
            <v>12.01</v>
          </cell>
          <cell r="GG967">
            <v>10.92</v>
          </cell>
        </row>
        <row r="968">
          <cell r="A968" t="str">
            <v>АВВГнг-LS-п 2х  6</v>
          </cell>
          <cell r="GF968">
            <v>14.94</v>
          </cell>
          <cell r="GG968">
            <v>13.58</v>
          </cell>
        </row>
        <row r="969">
          <cell r="A969" t="str">
            <v>АВВГнг-LS-п 2х 10</v>
          </cell>
          <cell r="GF969">
            <v>22.17</v>
          </cell>
          <cell r="GG969">
            <v>20.16</v>
          </cell>
        </row>
        <row r="970">
          <cell r="A970" t="str">
            <v>АВВГнг-LS 2х  2,5</v>
          </cell>
          <cell r="GF970">
            <v>12.32</v>
          </cell>
          <cell r="GG970">
            <v>11.2</v>
          </cell>
        </row>
        <row r="971">
          <cell r="A971" t="str">
            <v>АВВГнг-LS 2х  4</v>
          </cell>
          <cell r="GF971">
            <v>19.09</v>
          </cell>
          <cell r="GG971">
            <v>17.350000000000001</v>
          </cell>
        </row>
        <row r="972">
          <cell r="A972" t="str">
            <v>АВВГнг-LS 2х  6</v>
          </cell>
          <cell r="GF972">
            <v>23.47</v>
          </cell>
          <cell r="GG972">
            <v>21.33</v>
          </cell>
        </row>
        <row r="973">
          <cell r="A973" t="str">
            <v>АВВГнг-LS 2х 10</v>
          </cell>
          <cell r="GF973">
            <v>34.24</v>
          </cell>
          <cell r="GG973">
            <v>31.13</v>
          </cell>
        </row>
        <row r="974">
          <cell r="A974" t="str">
            <v>АВВГнг-LS 2х 16</v>
          </cell>
          <cell r="GF974">
            <v>44.03</v>
          </cell>
          <cell r="GG974">
            <v>40.03</v>
          </cell>
        </row>
        <row r="975">
          <cell r="A975" t="str">
            <v>АВВГнг-LS 2х 25</v>
          </cell>
          <cell r="GF975">
            <v>45.98</v>
          </cell>
          <cell r="GG975">
            <v>41.8</v>
          </cell>
        </row>
        <row r="976">
          <cell r="A976" t="str">
            <v>АВВГнг-LS 2х 35</v>
          </cell>
          <cell r="GF976">
            <v>57.74</v>
          </cell>
          <cell r="GG976">
            <v>52.49</v>
          </cell>
        </row>
        <row r="977">
          <cell r="A977" t="str">
            <v>АВВГнг-LS 2х 50</v>
          </cell>
          <cell r="GF977">
            <v>132.12</v>
          </cell>
          <cell r="GG977">
            <v>120.11</v>
          </cell>
        </row>
        <row r="978">
          <cell r="A978" t="str">
            <v>АВВГнг-LS 2х 70</v>
          </cell>
          <cell r="GF978">
            <v>171.55</v>
          </cell>
          <cell r="GG978">
            <v>155.94999999999999</v>
          </cell>
        </row>
        <row r="979">
          <cell r="A979" t="str">
            <v>АВВГнг-LS 2х 95</v>
          </cell>
          <cell r="GF979">
            <v>217.67</v>
          </cell>
          <cell r="GG979">
            <v>197.88</v>
          </cell>
        </row>
        <row r="980">
          <cell r="A980" t="str">
            <v>АВВГнг-LS 2х 120</v>
          </cell>
          <cell r="GF980">
            <v>265.70999999999998</v>
          </cell>
          <cell r="GG980">
            <v>241.56</v>
          </cell>
        </row>
        <row r="981">
          <cell r="A981" t="str">
            <v>АВВГнг-LS-п 3х  2,5</v>
          </cell>
          <cell r="GF981">
            <v>17.579999999999998</v>
          </cell>
          <cell r="GG981">
            <v>15.98</v>
          </cell>
        </row>
        <row r="982">
          <cell r="A982" t="str">
            <v>АВВГнг-LS-п 3х  4</v>
          </cell>
          <cell r="GF982">
            <v>23.62</v>
          </cell>
          <cell r="GG982">
            <v>21.47</v>
          </cell>
        </row>
        <row r="983">
          <cell r="A983" t="str">
            <v>АВВГнг-LS-п 3х  6</v>
          </cell>
          <cell r="GF983">
            <v>29.33</v>
          </cell>
          <cell r="GG983">
            <v>26.66</v>
          </cell>
        </row>
        <row r="984">
          <cell r="A984" t="str">
            <v>АВВГнг-LS 3х  2,5</v>
          </cell>
          <cell r="GF984">
            <v>17.579999999999998</v>
          </cell>
          <cell r="GG984">
            <v>15.98</v>
          </cell>
        </row>
        <row r="985">
          <cell r="A985" t="str">
            <v>АВВГнг-LS 3х  4</v>
          </cell>
          <cell r="GF985">
            <v>23.62</v>
          </cell>
          <cell r="GG985">
            <v>21.47</v>
          </cell>
        </row>
        <row r="986">
          <cell r="A986" t="str">
            <v>АВВГнг-LS 3х  6</v>
          </cell>
          <cell r="GF986">
            <v>29.33</v>
          </cell>
          <cell r="GG986">
            <v>26.66</v>
          </cell>
        </row>
        <row r="987">
          <cell r="A987" t="str">
            <v>АВВГнг-LS 3х 10</v>
          </cell>
          <cell r="GF987">
            <v>47</v>
          </cell>
          <cell r="GG987">
            <v>42.73</v>
          </cell>
        </row>
        <row r="988">
          <cell r="A988" t="str">
            <v>АВВГнг-LS 3х 16</v>
          </cell>
          <cell r="GF988">
            <v>65.64</v>
          </cell>
          <cell r="GG988">
            <v>59.67</v>
          </cell>
        </row>
        <row r="989">
          <cell r="A989" t="str">
            <v>АВВГнг-LS 3х 25</v>
          </cell>
          <cell r="GF989">
            <v>95.92</v>
          </cell>
          <cell r="GG989">
            <v>87.2</v>
          </cell>
        </row>
        <row r="990">
          <cell r="A990" t="str">
            <v>АВВГнг-LS 3х 35</v>
          </cell>
          <cell r="GF990">
            <v>119.91</v>
          </cell>
          <cell r="GG990">
            <v>109.01</v>
          </cell>
        </row>
        <row r="991">
          <cell r="A991" t="str">
            <v>АВВГнг-LS 3х 50</v>
          </cell>
          <cell r="GF991">
            <v>160.4</v>
          </cell>
          <cell r="GG991">
            <v>145.82</v>
          </cell>
        </row>
        <row r="992">
          <cell r="A992" t="str">
            <v>АВВГнг-LS 3х 70</v>
          </cell>
          <cell r="GF992">
            <v>145.6</v>
          </cell>
          <cell r="GG992">
            <v>132.36000000000001</v>
          </cell>
        </row>
        <row r="993">
          <cell r="A993" t="str">
            <v>АВВГнг-LS 3х 120</v>
          </cell>
          <cell r="GF993">
            <v>234.1</v>
          </cell>
          <cell r="GG993">
            <v>212.82</v>
          </cell>
        </row>
        <row r="994">
          <cell r="A994" t="str">
            <v>АВВГнг-LS 3х 150</v>
          </cell>
          <cell r="GF994">
            <v>281.43</v>
          </cell>
          <cell r="GG994">
            <v>255.85</v>
          </cell>
        </row>
        <row r="995">
          <cell r="A995" t="str">
            <v>АВВГнг-LS 3х 185</v>
          </cell>
          <cell r="GF995">
            <v>345.1</v>
          </cell>
          <cell r="GG995">
            <v>313.73</v>
          </cell>
        </row>
        <row r="996">
          <cell r="A996" t="str">
            <v>АВВГнг-LS 3х 240</v>
          </cell>
          <cell r="GF996">
            <v>501.05</v>
          </cell>
          <cell r="GG996">
            <v>455.5</v>
          </cell>
        </row>
        <row r="997">
          <cell r="A997" t="str">
            <v>АВВГнг-LS 3х  4+1х2,5</v>
          </cell>
          <cell r="GF997">
            <v>23.8</v>
          </cell>
          <cell r="GG997">
            <v>21.63</v>
          </cell>
        </row>
        <row r="998">
          <cell r="A998" t="str">
            <v>АВВГнг-LS 3х  6+1х4</v>
          </cell>
          <cell r="GF998">
            <v>31.63</v>
          </cell>
          <cell r="GG998">
            <v>28.76</v>
          </cell>
        </row>
        <row r="999">
          <cell r="A999" t="str">
            <v>АВВГнг-LS 3х 10+1х6</v>
          </cell>
          <cell r="GF999">
            <v>45.14</v>
          </cell>
          <cell r="GG999">
            <v>41.04</v>
          </cell>
        </row>
        <row r="1000">
          <cell r="A1000" t="str">
            <v>АВВГнг-LS 3х 16+1х10</v>
          </cell>
          <cell r="GF1000">
            <v>61.62</v>
          </cell>
          <cell r="GG1000">
            <v>56.02</v>
          </cell>
        </row>
        <row r="1001">
          <cell r="A1001" t="str">
            <v>АВВГнг-LS 3х 25+1х16</v>
          </cell>
          <cell r="GF1001">
            <v>80.349999999999994</v>
          </cell>
          <cell r="GG1001">
            <v>73.05</v>
          </cell>
        </row>
        <row r="1002">
          <cell r="A1002" t="str">
            <v>АВВГнг-LS 3х 35+1х16</v>
          </cell>
          <cell r="GF1002">
            <v>95.15</v>
          </cell>
          <cell r="GG1002">
            <v>86.5</v>
          </cell>
        </row>
        <row r="1003">
          <cell r="A1003" t="str">
            <v>АВВГнг-LS 3х 50+1х25</v>
          </cell>
          <cell r="GF1003">
            <v>130.55000000000001</v>
          </cell>
          <cell r="GG1003">
            <v>118.69</v>
          </cell>
        </row>
        <row r="1004">
          <cell r="A1004" t="str">
            <v>АВВГнг-LS 3х 70+1х25</v>
          </cell>
          <cell r="GF1004">
            <v>171.72</v>
          </cell>
          <cell r="GG1004">
            <v>156.11000000000001</v>
          </cell>
        </row>
        <row r="1005">
          <cell r="A1005" t="str">
            <v>АВВГнг-LS 3х 70+1х35</v>
          </cell>
          <cell r="GF1005">
            <v>167.55</v>
          </cell>
          <cell r="GG1005">
            <v>152.32</v>
          </cell>
        </row>
        <row r="1006">
          <cell r="A1006" t="str">
            <v>АВВГнг-LS 3х 95+1х35</v>
          </cell>
          <cell r="GF1006">
            <v>214.19</v>
          </cell>
          <cell r="GG1006">
            <v>194.72</v>
          </cell>
        </row>
        <row r="1007">
          <cell r="A1007" t="str">
            <v>АВВГнг-LS 3х 95+1х50</v>
          </cell>
          <cell r="GF1007">
            <v>249.41</v>
          </cell>
          <cell r="GG1007">
            <v>226.74</v>
          </cell>
        </row>
        <row r="1008">
          <cell r="A1008" t="str">
            <v>АВВГнг-LS 3х120+1х35</v>
          </cell>
          <cell r="GF1008">
            <v>258.26</v>
          </cell>
          <cell r="GG1008">
            <v>234.78</v>
          </cell>
        </row>
        <row r="1009">
          <cell r="A1009" t="str">
            <v>АВВГнг-LS 3х120+1х70</v>
          </cell>
          <cell r="GF1009">
            <v>280.2</v>
          </cell>
          <cell r="GG1009">
            <v>254.72</v>
          </cell>
        </row>
        <row r="1010">
          <cell r="A1010" t="str">
            <v>АВВГнг-LS 3х150+1х70</v>
          </cell>
          <cell r="GF1010">
            <v>378.26</v>
          </cell>
          <cell r="GG1010">
            <v>343.87</v>
          </cell>
        </row>
        <row r="1011">
          <cell r="A1011" t="str">
            <v>АВВГнг-LS 3х185+1х95</v>
          </cell>
          <cell r="GF1011">
            <v>460.1</v>
          </cell>
          <cell r="GG1011">
            <v>418.27</v>
          </cell>
        </row>
        <row r="1012">
          <cell r="A1012" t="str">
            <v>АВВГнг-LS 3х240+1х120</v>
          </cell>
          <cell r="GF1012">
            <v>513.59</v>
          </cell>
          <cell r="GG1012">
            <v>466.9</v>
          </cell>
        </row>
        <row r="1013">
          <cell r="A1013" t="str">
            <v>АВВГнг-LS 4х  2,5</v>
          </cell>
          <cell r="GF1013">
            <v>20.440000000000001</v>
          </cell>
          <cell r="GG1013">
            <v>18.579999999999998</v>
          </cell>
        </row>
        <row r="1014">
          <cell r="A1014" t="str">
            <v>АВВГнг-LS 4х  4</v>
          </cell>
          <cell r="GF1014">
            <v>27.75</v>
          </cell>
          <cell r="GG1014">
            <v>25.22</v>
          </cell>
        </row>
        <row r="1015">
          <cell r="A1015" t="str">
            <v>АВВГнг-LS 4х  6</v>
          </cell>
          <cell r="GF1015">
            <v>34.75</v>
          </cell>
          <cell r="GG1015">
            <v>31.59</v>
          </cell>
        </row>
        <row r="1016">
          <cell r="A1016" t="str">
            <v>АВВГнг-LS 4х 10</v>
          </cell>
          <cell r="GF1016">
            <v>56.47</v>
          </cell>
          <cell r="GG1016">
            <v>51.33</v>
          </cell>
        </row>
        <row r="1017">
          <cell r="A1017" t="str">
            <v>АВВГнг-LS 4х 16</v>
          </cell>
          <cell r="GF1017">
            <v>81.99</v>
          </cell>
          <cell r="GG1017">
            <v>74.540000000000006</v>
          </cell>
        </row>
        <row r="1018">
          <cell r="A1018" t="str">
            <v>АВВГнг-LS 4х 25</v>
          </cell>
          <cell r="GF1018">
            <v>116.34</v>
          </cell>
          <cell r="GG1018">
            <v>105.76</v>
          </cell>
        </row>
        <row r="1019">
          <cell r="A1019" t="str">
            <v>АВВГнг-LS 4х 35</v>
          </cell>
          <cell r="GF1019">
            <v>148.74</v>
          </cell>
          <cell r="GG1019">
            <v>135.22</v>
          </cell>
        </row>
        <row r="1020">
          <cell r="A1020" t="str">
            <v>АВВГнг-LS 4х 50</v>
          </cell>
          <cell r="GF1020">
            <v>181.16</v>
          </cell>
          <cell r="GG1020">
            <v>164.69</v>
          </cell>
        </row>
        <row r="1021">
          <cell r="A1021" t="str">
            <v>АВВГнг-LS 4х 70</v>
          </cell>
          <cell r="GF1021">
            <v>239.7</v>
          </cell>
          <cell r="GG1021">
            <v>217.91</v>
          </cell>
        </row>
        <row r="1022">
          <cell r="A1022" t="str">
            <v>АВВГнг-LS 4х 95</v>
          </cell>
          <cell r="GF1022">
            <v>313.39</v>
          </cell>
          <cell r="GG1022">
            <v>284.89999999999998</v>
          </cell>
        </row>
        <row r="1023">
          <cell r="A1023" t="str">
            <v>АВВГнг-LS 4х120</v>
          </cell>
          <cell r="GF1023">
            <v>373.19</v>
          </cell>
          <cell r="GG1023">
            <v>339.26</v>
          </cell>
        </row>
        <row r="1024">
          <cell r="A1024" t="str">
            <v>АВВГнг-LS 4х150</v>
          </cell>
          <cell r="GF1024">
            <v>451.88</v>
          </cell>
          <cell r="GG1024">
            <v>410.8</v>
          </cell>
        </row>
        <row r="1025">
          <cell r="A1025" t="str">
            <v>АВВГнг-LS 4х185</v>
          </cell>
          <cell r="GF1025">
            <v>557.01</v>
          </cell>
          <cell r="GG1025">
            <v>506.37</v>
          </cell>
        </row>
        <row r="1026">
          <cell r="A1026" t="str">
            <v>АВВГнг-LS 4х240</v>
          </cell>
          <cell r="GF1026">
            <v>702.45</v>
          </cell>
          <cell r="GG1026">
            <v>638.59</v>
          </cell>
        </row>
        <row r="1027">
          <cell r="A1027" t="str">
            <v>АВВГнг-LS 5х  2,5</v>
          </cell>
          <cell r="GF1027">
            <v>24.09</v>
          </cell>
          <cell r="GG1027">
            <v>21.9</v>
          </cell>
        </row>
        <row r="1028">
          <cell r="A1028" t="str">
            <v>АВВГнг-LS 5х  4</v>
          </cell>
          <cell r="GF1028">
            <v>32.770000000000003</v>
          </cell>
          <cell r="GG1028">
            <v>29.79</v>
          </cell>
        </row>
        <row r="1029">
          <cell r="A1029" t="str">
            <v>АВВГнг-LS 5х  6</v>
          </cell>
          <cell r="GF1029">
            <v>41.46</v>
          </cell>
          <cell r="GG1029">
            <v>37.69</v>
          </cell>
        </row>
        <row r="1030">
          <cell r="A1030" t="str">
            <v>АВВГнг-LS 5х 10</v>
          </cell>
          <cell r="GF1030">
            <v>72.37</v>
          </cell>
          <cell r="GG1030">
            <v>65.790000000000006</v>
          </cell>
        </row>
        <row r="1031">
          <cell r="A1031" t="str">
            <v>АВВГнг-LS 5х 16</v>
          </cell>
          <cell r="GF1031">
            <v>97.8</v>
          </cell>
          <cell r="GG1031">
            <v>88.91</v>
          </cell>
        </row>
        <row r="1032">
          <cell r="A1032" t="str">
            <v>АВВГнг-LS 5х 25</v>
          </cell>
          <cell r="GF1032">
            <v>144.78</v>
          </cell>
          <cell r="GG1032">
            <v>131.61000000000001</v>
          </cell>
        </row>
        <row r="1033">
          <cell r="A1033" t="str">
            <v>АВВГнг-LS 5х 35</v>
          </cell>
          <cell r="GF1033">
            <v>181.98</v>
          </cell>
          <cell r="GG1033">
            <v>165.43</v>
          </cell>
        </row>
        <row r="1034">
          <cell r="A1034" t="str">
            <v>АВВГнг-LS 5х 50</v>
          </cell>
          <cell r="GF1034">
            <v>232.76</v>
          </cell>
          <cell r="GG1034">
            <v>211.6</v>
          </cell>
        </row>
        <row r="1035">
          <cell r="A1035" t="str">
            <v>АВВГнг-LS 5х 70</v>
          </cell>
          <cell r="GF1035">
            <v>214.31</v>
          </cell>
          <cell r="GG1035">
            <v>194.82</v>
          </cell>
        </row>
        <row r="1036">
          <cell r="A1036" t="str">
            <v>АВВГнг-LS 5х 95</v>
          </cell>
          <cell r="GF1036">
            <v>399.63</v>
          </cell>
          <cell r="GG1036">
            <v>363.3</v>
          </cell>
        </row>
        <row r="1037">
          <cell r="A1037" t="str">
            <v>АВВГнг-LS 5х120</v>
          </cell>
          <cell r="GF1037">
            <v>327.76</v>
          </cell>
          <cell r="GG1037">
            <v>297.95999999999998</v>
          </cell>
        </row>
        <row r="1038">
          <cell r="A1038" t="str">
            <v>АВВГнг-LS 5х150</v>
          </cell>
          <cell r="GF1038">
            <v>409.5</v>
          </cell>
          <cell r="GG1038">
            <v>372.27</v>
          </cell>
        </row>
        <row r="1039">
          <cell r="A1039" t="str">
            <v xml:space="preserve"> Кабель алюминиевый силовой с заполнением (АВВГз)</v>
          </cell>
          <cell r="GF1039">
            <v>0</v>
          </cell>
        </row>
        <row r="1040">
          <cell r="A1040" t="str">
            <v>АВВГз 2х  2,5</v>
          </cell>
          <cell r="GF1040">
            <v>10.63</v>
          </cell>
          <cell r="GG1040">
            <v>9.66</v>
          </cell>
        </row>
        <row r="1041">
          <cell r="A1041" t="str">
            <v>АВВГз 2х  4</v>
          </cell>
          <cell r="GF1041">
            <v>12.54</v>
          </cell>
          <cell r="GG1041">
            <v>11.4</v>
          </cell>
        </row>
        <row r="1042">
          <cell r="A1042" t="str">
            <v>АВВГз 2х 10</v>
          </cell>
          <cell r="GF1042">
            <v>26.7</v>
          </cell>
          <cell r="GG1042">
            <v>24.27</v>
          </cell>
        </row>
        <row r="1043">
          <cell r="A1043" t="str">
            <v>АВВГз 2х 16</v>
          </cell>
          <cell r="GF1043">
            <v>33.89</v>
          </cell>
          <cell r="GG1043">
            <v>30.81</v>
          </cell>
        </row>
        <row r="1044">
          <cell r="A1044" t="str">
            <v>АВВГз 2х 25</v>
          </cell>
          <cell r="GF1044">
            <v>50.48</v>
          </cell>
          <cell r="GG1044">
            <v>45.89</v>
          </cell>
        </row>
        <row r="1045">
          <cell r="A1045" t="str">
            <v>АВВГз 2х 35</v>
          </cell>
          <cell r="GF1045">
            <v>65.41</v>
          </cell>
          <cell r="GG1045">
            <v>59.46</v>
          </cell>
        </row>
        <row r="1046">
          <cell r="A1046" t="str">
            <v>АВВГз 2х 50</v>
          </cell>
          <cell r="GF1046">
            <v>84.05</v>
          </cell>
          <cell r="GG1046">
            <v>76.41</v>
          </cell>
        </row>
        <row r="1047">
          <cell r="A1047" t="str">
            <v>АВВГз 3х  2,5</v>
          </cell>
          <cell r="GF1047">
            <v>10.17</v>
          </cell>
          <cell r="GG1047">
            <v>9.25</v>
          </cell>
        </row>
        <row r="1048">
          <cell r="A1048" t="str">
            <v>АВВГз 3х  4</v>
          </cell>
          <cell r="GF1048">
            <v>14.13</v>
          </cell>
          <cell r="GG1048">
            <v>12.85</v>
          </cell>
        </row>
        <row r="1049">
          <cell r="A1049" t="str">
            <v>АВВГз 3х  6</v>
          </cell>
          <cell r="GF1049">
            <v>18.21</v>
          </cell>
          <cell r="GG1049">
            <v>16.559999999999999</v>
          </cell>
        </row>
        <row r="1050">
          <cell r="A1050" t="str">
            <v>АВВГз 3х 10</v>
          </cell>
          <cell r="GF1050">
            <v>35.83</v>
          </cell>
          <cell r="GG1050">
            <v>32.58</v>
          </cell>
        </row>
        <row r="1051">
          <cell r="A1051" t="str">
            <v>АВВГз 3х 16</v>
          </cell>
          <cell r="GF1051">
            <v>40.76</v>
          </cell>
          <cell r="GG1051">
            <v>37.049999999999997</v>
          </cell>
        </row>
        <row r="1052">
          <cell r="A1052" t="str">
            <v>АВВГз 3х 25</v>
          </cell>
          <cell r="GF1052">
            <v>61.4</v>
          </cell>
          <cell r="GG1052">
            <v>55.82</v>
          </cell>
        </row>
        <row r="1053">
          <cell r="A1053" t="str">
            <v>АВВГз 3х 35</v>
          </cell>
          <cell r="GF1053">
            <v>80.02</v>
          </cell>
          <cell r="GG1053">
            <v>72.739999999999995</v>
          </cell>
        </row>
        <row r="1054">
          <cell r="A1054" t="str">
            <v>АВВГз 3х 50</v>
          </cell>
          <cell r="GF1054">
            <v>104.11</v>
          </cell>
          <cell r="GG1054">
            <v>94.65</v>
          </cell>
        </row>
        <row r="1055">
          <cell r="A1055" t="str">
            <v>АВВГз 3х  4+1х2,5</v>
          </cell>
          <cell r="GF1055">
            <v>15.66</v>
          </cell>
          <cell r="GG1055">
            <v>14.23</v>
          </cell>
        </row>
        <row r="1056">
          <cell r="A1056" t="str">
            <v>АВВГз 3х 10+1х6</v>
          </cell>
          <cell r="GF1056">
            <v>34.51</v>
          </cell>
          <cell r="GG1056">
            <v>31.37</v>
          </cell>
        </row>
        <row r="1057">
          <cell r="A1057" t="str">
            <v>АВВГз 3х 16+1х10</v>
          </cell>
          <cell r="GF1057">
            <v>46.51</v>
          </cell>
          <cell r="GG1057">
            <v>42.28</v>
          </cell>
        </row>
        <row r="1058">
          <cell r="A1058" t="str">
            <v>АВВГз 3х 25+1х16</v>
          </cell>
          <cell r="GF1058">
            <v>70.209999999999994</v>
          </cell>
          <cell r="GG1058">
            <v>63.83</v>
          </cell>
        </row>
        <row r="1059">
          <cell r="A1059" t="str">
            <v>АВВГз 3х 35+1х16</v>
          </cell>
          <cell r="GF1059">
            <v>89.66</v>
          </cell>
          <cell r="GG1059">
            <v>81.510000000000005</v>
          </cell>
        </row>
        <row r="1060">
          <cell r="A1060" t="str">
            <v>АВВГз 3х 50+1х25</v>
          </cell>
          <cell r="GF1060">
            <v>116.46</v>
          </cell>
          <cell r="GG1060">
            <v>105.87</v>
          </cell>
        </row>
        <row r="1061">
          <cell r="A1061" t="str">
            <v>АВВГз 4х  2,5</v>
          </cell>
          <cell r="GF1061">
            <v>11.75</v>
          </cell>
          <cell r="GG1061">
            <v>10.69</v>
          </cell>
        </row>
        <row r="1062">
          <cell r="A1062" t="str">
            <v>АВВГз 4х  4</v>
          </cell>
          <cell r="GF1062">
            <v>16.5</v>
          </cell>
          <cell r="GG1062">
            <v>15</v>
          </cell>
        </row>
        <row r="1063">
          <cell r="A1063" t="str">
            <v>АВВГз 4х  6</v>
          </cell>
          <cell r="GF1063">
            <v>21.47</v>
          </cell>
          <cell r="GG1063">
            <v>19.510000000000002</v>
          </cell>
        </row>
        <row r="1064">
          <cell r="A1064" t="str">
            <v>АВВГз 4х 10</v>
          </cell>
          <cell r="GF1064">
            <v>36.950000000000003</v>
          </cell>
          <cell r="GG1064">
            <v>33.590000000000003</v>
          </cell>
        </row>
        <row r="1065">
          <cell r="A1065" t="str">
            <v>АВВГз 4х 16</v>
          </cell>
          <cell r="GF1065">
            <v>48.41</v>
          </cell>
          <cell r="GG1065">
            <v>44.01</v>
          </cell>
        </row>
        <row r="1066">
          <cell r="A1066" t="str">
            <v>АВВГз 4х 25</v>
          </cell>
          <cell r="GF1066">
            <v>71.7</v>
          </cell>
          <cell r="GG1066">
            <v>65.180000000000007</v>
          </cell>
        </row>
        <row r="1067">
          <cell r="A1067" t="str">
            <v>АВВГз 4х 35</v>
          </cell>
          <cell r="GF1067">
            <v>96.82</v>
          </cell>
          <cell r="GG1067">
            <v>88.01</v>
          </cell>
        </row>
        <row r="1068">
          <cell r="A1068" t="str">
            <v>АВВГз 4х 50</v>
          </cell>
          <cell r="GF1068">
            <v>127.15</v>
          </cell>
          <cell r="GG1068">
            <v>115.59</v>
          </cell>
        </row>
        <row r="1069">
          <cell r="A1069" t="str">
            <v>АВВГз 4х 95</v>
          </cell>
          <cell r="GF1069">
            <v>202.95</v>
          </cell>
          <cell r="GG1069">
            <v>184.5</v>
          </cell>
        </row>
        <row r="1070">
          <cell r="A1070" t="str">
            <v>АВВГз 5х  2,5</v>
          </cell>
          <cell r="GF1070">
            <v>19.91</v>
          </cell>
          <cell r="GG1070">
            <v>18.100000000000001</v>
          </cell>
        </row>
        <row r="1071">
          <cell r="A1071" t="str">
            <v>АВВГз 5х  4</v>
          </cell>
          <cell r="GF1071">
            <v>26.37</v>
          </cell>
          <cell r="GG1071">
            <v>23.97</v>
          </cell>
        </row>
        <row r="1072">
          <cell r="A1072" t="str">
            <v>Кабель алюминиевый бронированный (АВБбШв, АВБбШнг)</v>
          </cell>
          <cell r="GF1072">
            <v>0</v>
          </cell>
        </row>
        <row r="1073">
          <cell r="A1073" t="str">
            <v>АВБбШв 3х 4</v>
          </cell>
          <cell r="GF1073">
            <v>23.63</v>
          </cell>
          <cell r="GG1073">
            <v>21.48</v>
          </cell>
        </row>
        <row r="1074">
          <cell r="A1074" t="str">
            <v>АВБбШв 3х 6</v>
          </cell>
          <cell r="GF1074">
            <v>28.69</v>
          </cell>
          <cell r="GG1074">
            <v>26.09</v>
          </cell>
        </row>
        <row r="1075">
          <cell r="A1075" t="str">
            <v>АВБбШв 3х 10</v>
          </cell>
          <cell r="GF1075">
            <v>33.71</v>
          </cell>
          <cell r="GG1075">
            <v>30.65</v>
          </cell>
        </row>
        <row r="1076">
          <cell r="A1076" t="str">
            <v>АВБбШв 3х 16</v>
          </cell>
          <cell r="GF1076">
            <v>42.99</v>
          </cell>
          <cell r="GG1076">
            <v>39.08</v>
          </cell>
        </row>
        <row r="1077">
          <cell r="A1077" t="str">
            <v>АВБбШв 3х 25</v>
          </cell>
          <cell r="GF1077">
            <v>73.819999999999993</v>
          </cell>
          <cell r="GG1077">
            <v>67.11</v>
          </cell>
        </row>
        <row r="1078">
          <cell r="A1078" t="str">
            <v>АВБбШв 3х 35</v>
          </cell>
          <cell r="GF1078">
            <v>90.65</v>
          </cell>
          <cell r="GG1078">
            <v>82.41</v>
          </cell>
        </row>
        <row r="1079">
          <cell r="A1079" t="str">
            <v>АВБбШв 3х 50</v>
          </cell>
          <cell r="GF1079">
            <v>114.83</v>
          </cell>
          <cell r="GG1079">
            <v>104.39</v>
          </cell>
        </row>
        <row r="1080">
          <cell r="A1080" t="str">
            <v>АВБбШв 3х 70</v>
          </cell>
          <cell r="GF1080">
            <v>144.66</v>
          </cell>
          <cell r="GG1080">
            <v>131.51</v>
          </cell>
        </row>
        <row r="1081">
          <cell r="A1081" t="str">
            <v>АВБбШв 3х 95</v>
          </cell>
          <cell r="GF1081">
            <v>181.62</v>
          </cell>
          <cell r="GG1081">
            <v>165.11</v>
          </cell>
        </row>
        <row r="1082">
          <cell r="A1082" t="str">
            <v>АВБбШв 3х120</v>
          </cell>
          <cell r="GF1082">
            <v>219.86</v>
          </cell>
          <cell r="GG1082">
            <v>199.87</v>
          </cell>
        </row>
        <row r="1083">
          <cell r="A1083" t="str">
            <v>АВБбШв 3х150</v>
          </cell>
          <cell r="GF1083">
            <v>260.56</v>
          </cell>
          <cell r="GG1083">
            <v>236.87</v>
          </cell>
        </row>
        <row r="1084">
          <cell r="A1084" t="str">
            <v>АВБбШв 3х240</v>
          </cell>
          <cell r="GF1084">
            <v>460.51</v>
          </cell>
          <cell r="GG1084">
            <v>418.64</v>
          </cell>
        </row>
        <row r="1085">
          <cell r="A1085" t="str">
            <v>АВБбШв 3х 4+1х2,5</v>
          </cell>
          <cell r="GF1085">
            <v>40.79</v>
          </cell>
          <cell r="GG1085">
            <v>37.08</v>
          </cell>
        </row>
        <row r="1086">
          <cell r="A1086" t="str">
            <v>АВБбШв 3х 6+1х4</v>
          </cell>
          <cell r="GF1086">
            <v>46.03</v>
          </cell>
          <cell r="GG1086">
            <v>41.85</v>
          </cell>
        </row>
        <row r="1087">
          <cell r="A1087" t="str">
            <v>АВБбШв 3х10+1х6</v>
          </cell>
          <cell r="GF1087">
            <v>57.47</v>
          </cell>
          <cell r="GG1087">
            <v>52.25</v>
          </cell>
        </row>
        <row r="1088">
          <cell r="A1088" t="str">
            <v>АВБбШв 3х16+1х10</v>
          </cell>
          <cell r="GF1088">
            <v>48.87</v>
          </cell>
          <cell r="GG1088">
            <v>44.43</v>
          </cell>
        </row>
        <row r="1089">
          <cell r="A1089" t="str">
            <v>АВБбШв 3х25+1х16</v>
          </cell>
          <cell r="GF1089">
            <v>63.52</v>
          </cell>
          <cell r="GG1089">
            <v>57.75</v>
          </cell>
        </row>
        <row r="1090">
          <cell r="A1090" t="str">
            <v>АВБбШв 3х35+1х16</v>
          </cell>
          <cell r="GF1090">
            <v>102.01</v>
          </cell>
          <cell r="GG1090">
            <v>92.74</v>
          </cell>
        </row>
        <row r="1091">
          <cell r="A1091" t="str">
            <v>АВБбШв 3х50+1х25</v>
          </cell>
          <cell r="GF1091">
            <v>112.75</v>
          </cell>
          <cell r="GG1091">
            <v>102.5</v>
          </cell>
        </row>
        <row r="1092">
          <cell r="A1092" t="str">
            <v>АВБбШв 3х70+1х35</v>
          </cell>
          <cell r="GF1092">
            <v>176.29</v>
          </cell>
          <cell r="GG1092">
            <v>160.27000000000001</v>
          </cell>
        </row>
        <row r="1093">
          <cell r="A1093" t="str">
            <v>АВБбШв 3х95+1х50</v>
          </cell>
          <cell r="GF1093">
            <v>219.03</v>
          </cell>
          <cell r="GG1093">
            <v>199.12</v>
          </cell>
        </row>
        <row r="1094">
          <cell r="A1094" t="str">
            <v>АВБбШв 3х120+1х70</v>
          </cell>
          <cell r="GF1094">
            <v>262.08999999999997</v>
          </cell>
          <cell r="GG1094">
            <v>238.26</v>
          </cell>
        </row>
        <row r="1095">
          <cell r="A1095" t="str">
            <v>АВБбШв 3х150+1х70</v>
          </cell>
          <cell r="GF1095">
            <v>301.77</v>
          </cell>
          <cell r="GG1095">
            <v>274.33999999999997</v>
          </cell>
        </row>
        <row r="1096">
          <cell r="A1096" t="str">
            <v>АВБбШв 3х185+1х95</v>
          </cell>
          <cell r="GF1096">
            <v>369.59</v>
          </cell>
          <cell r="GG1096">
            <v>335.99</v>
          </cell>
        </row>
        <row r="1097">
          <cell r="A1097" t="str">
            <v>АВБбШв 3х240+1х120</v>
          </cell>
          <cell r="GF1097">
            <v>474.02</v>
          </cell>
          <cell r="GG1097">
            <v>430.93</v>
          </cell>
        </row>
        <row r="1098">
          <cell r="A1098" t="str">
            <v>АВБбШв 4х 2,5</v>
          </cell>
          <cell r="GF1098">
            <v>26.77</v>
          </cell>
          <cell r="GG1098">
            <v>24.34</v>
          </cell>
        </row>
        <row r="1099">
          <cell r="A1099" t="str">
            <v>АВБбШв 4х 4</v>
          </cell>
          <cell r="GF1099">
            <v>33.06</v>
          </cell>
          <cell r="GG1099">
            <v>30.05</v>
          </cell>
        </row>
        <row r="1100">
          <cell r="A1100" t="str">
            <v>АВБбШв 4х 6</v>
          </cell>
          <cell r="GF1100">
            <v>38.94</v>
          </cell>
          <cell r="GG1100">
            <v>35.4</v>
          </cell>
        </row>
        <row r="1101">
          <cell r="A1101" t="str">
            <v>АВБбШв 4х 10</v>
          </cell>
          <cell r="GF1101">
            <v>49.94</v>
          </cell>
          <cell r="GG1101">
            <v>45.4</v>
          </cell>
        </row>
        <row r="1102">
          <cell r="A1102" t="str">
            <v>АВБбШв 4х 16</v>
          </cell>
          <cell r="GF1102">
            <v>64.97</v>
          </cell>
          <cell r="GG1102">
            <v>59.06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Накопительная"/>
      <sheetName val="14"/>
      <sheetName val="14_Реестр"/>
      <sheetName val="13"/>
      <sheetName val="13_Реестр"/>
      <sheetName val="12"/>
      <sheetName val="12_Реестр"/>
      <sheetName val="11"/>
      <sheetName val="11_Реестр"/>
      <sheetName val="10"/>
      <sheetName val="10_Реестр"/>
      <sheetName val="9"/>
      <sheetName val="9_Реестр"/>
      <sheetName val="8"/>
      <sheetName val="8_Реестр"/>
      <sheetName val="7"/>
      <sheetName val="7_Реестр"/>
      <sheetName val="6"/>
      <sheetName val="6_Реестр"/>
      <sheetName val="5"/>
      <sheetName val="5_Реестр"/>
      <sheetName val="4"/>
      <sheetName val="4_Реестр"/>
      <sheetName val="3"/>
      <sheetName val="3_Реестр"/>
      <sheetName val="2"/>
      <sheetName val="2_Реестр"/>
      <sheetName val="1"/>
      <sheetName val="1_Реестр"/>
      <sheetName val="Справочник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>
        <row r="1">
          <cell r="A1" t="str">
            <v>Номер_сметы</v>
          </cell>
        </row>
        <row r="2">
          <cell r="A2" t="str">
            <v xml:space="preserve">288-15К/ПИР-1-10-ТМ1.ЛС69 </v>
          </cell>
        </row>
        <row r="3">
          <cell r="A3" t="str">
            <v xml:space="preserve">288-15К/ПИР-1-7002-001/17-ППР.ЛС811 </v>
          </cell>
        </row>
        <row r="4">
          <cell r="A4" t="str">
            <v xml:space="preserve">288-15К/ПИР-1-7002-001/18-ППР.ЛС1180   </v>
          </cell>
        </row>
        <row r="5">
          <cell r="A5" t="str">
            <v xml:space="preserve">288-15К/ПИР-1-7002-001/19-ППР.ЛС1179  </v>
          </cell>
        </row>
        <row r="6">
          <cell r="A6" t="str">
            <v xml:space="preserve">288-15К/ПИР-1-8-(ТМ)КМ/ППР7002-002/19.1.ЛС1105 </v>
          </cell>
        </row>
        <row r="7">
          <cell r="A7" t="str">
            <v>288-15К/ПИР-2-8-(ТМ)КМ/ППР7002-002/18.1.ЛС1106</v>
          </cell>
        </row>
        <row r="8">
          <cell r="A8" t="str">
            <v xml:space="preserve">288-15К/ПИР-2-8-(ТМ)КМ/ППР7002-002/18.2.ЛС1107 </v>
          </cell>
        </row>
        <row r="9">
          <cell r="A9" t="str">
            <v>288-15К/ПИР-1-8-(ТМ)КМ/ППР7002-002/19.2.ЛС1108</v>
          </cell>
        </row>
        <row r="10">
          <cell r="A10" t="str">
            <v>288-15К/ПИР-2-10-ТМ-СО1.ЛС264.1</v>
          </cell>
        </row>
        <row r="11">
          <cell r="A11" t="str">
            <v>288-15К/ПИР-3-10-ТМ-СО1.ЛС265.1</v>
          </cell>
        </row>
        <row r="12">
          <cell r="A12" t="str">
            <v>288-15К/ПИР-2-10-ТМ-СО1.ЛС264.2</v>
          </cell>
        </row>
        <row r="13">
          <cell r="A13" t="str">
            <v>288-15К/ПИР-3-10-ТМ-СО1.ЛС265.2</v>
          </cell>
        </row>
        <row r="14">
          <cell r="A14" t="str">
            <v>288-15К/ПИР-3-10-ТМ.ЛС264</v>
          </cell>
        </row>
        <row r="15">
          <cell r="A15" t="str">
            <v>288-15К/ПИР-3-10-ТМ.ЛС265</v>
          </cell>
        </row>
        <row r="16">
          <cell r="A16" t="str">
            <v>288-15К/ПИР-3-8-(ТМ)КМ/ППР7002-002/17.1.ЛС994</v>
          </cell>
        </row>
        <row r="17">
          <cell r="A17" t="str">
            <v>288-15К/ПИР-3-8-(ТМ)КМ/ППР7002-002/17.2.ЛС993</v>
          </cell>
        </row>
        <row r="18">
          <cell r="A18" t="str">
            <v>288-15К/ПИР-ТМ-7002-001/17 ППР</v>
          </cell>
        </row>
        <row r="19">
          <cell r="A19" t="str">
            <v>288-15К/ПИР-1-10-ТМ1.ЛС69.2</v>
          </cell>
        </row>
        <row r="20">
          <cell r="A20" t="str">
            <v>88-15К/ПИР-1-10-ТМ1.ЛС69.1</v>
          </cell>
        </row>
        <row r="21">
          <cell r="A21" t="str">
            <v>288-15К/ПИР-3-10-ТМ-СО1.ЛС265.3</v>
          </cell>
        </row>
        <row r="22">
          <cell r="A22" t="str">
            <v>288-15К/ПИР-2-10-ТМ-СО1.ЛС264.3</v>
          </cell>
        </row>
        <row r="23">
          <cell r="A23" t="str">
            <v>288-15К/ПИР-1-10-ТХ3.ЛС154</v>
          </cell>
        </row>
        <row r="24">
          <cell r="A24" t="str">
            <v>№288-15К/ПИР-3-8-(ТМ)-КМ/ППР7002-004/18.ЛС 1202</v>
          </cell>
        </row>
        <row r="25">
          <cell r="A25" t="str">
            <v>288-15К/ПИР-2-8-(ТМ)-КМ/ППР7002-005/18.ЛС 1203</v>
          </cell>
        </row>
        <row r="26">
          <cell r="A26" t="str">
            <v>288-15К/ПИР-1-8-(ТМ)-КМ/ППР7002-006/18.ЛС 1204</v>
          </cell>
        </row>
      </sheetData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5"/>
  <sheetViews>
    <sheetView tabSelected="1" zoomScale="85" zoomScaleNormal="85" zoomScaleSheetLayoutView="100" workbookViewId="0">
      <selection activeCell="E51" sqref="E51"/>
    </sheetView>
  </sheetViews>
  <sheetFormatPr defaultRowHeight="15" x14ac:dyDescent="0.25"/>
  <cols>
    <col min="1" max="1" width="6.5703125" customWidth="1"/>
    <col min="2" max="2" width="45" customWidth="1"/>
    <col min="3" max="3" width="16.5703125" customWidth="1"/>
    <col min="4" max="4" width="17.7109375" customWidth="1"/>
    <col min="5" max="5" width="17.85546875" customWidth="1"/>
    <col min="6" max="7" width="16.5703125" customWidth="1"/>
    <col min="8" max="8" width="17.140625" customWidth="1"/>
    <col min="9" max="9" width="39.5703125" customWidth="1"/>
    <col min="10" max="10" width="20.85546875" customWidth="1"/>
    <col min="11" max="11" width="14.5703125" bestFit="1" customWidth="1"/>
  </cols>
  <sheetData>
    <row r="1" spans="1:10" x14ac:dyDescent="0.25">
      <c r="A1" s="301" t="s">
        <v>0</v>
      </c>
      <c r="B1" s="301" t="s">
        <v>1</v>
      </c>
      <c r="C1" s="302" t="s">
        <v>2</v>
      </c>
      <c r="D1" s="302"/>
      <c r="E1" s="302"/>
      <c r="F1" s="303" t="s">
        <v>3</v>
      </c>
      <c r="G1" s="303"/>
      <c r="H1" s="303"/>
    </row>
    <row r="2" spans="1:10" ht="28.5" x14ac:dyDescent="0.25">
      <c r="A2" s="301"/>
      <c r="B2" s="301"/>
      <c r="C2" s="1" t="s">
        <v>4</v>
      </c>
      <c r="D2" s="2" t="s">
        <v>5</v>
      </c>
      <c r="E2" s="2" t="s">
        <v>6</v>
      </c>
      <c r="F2" s="3" t="s">
        <v>4</v>
      </c>
      <c r="G2" s="4" t="s">
        <v>5</v>
      </c>
      <c r="H2" s="4" t="s">
        <v>6</v>
      </c>
    </row>
    <row r="3" spans="1:10" x14ac:dyDescent="0.25">
      <c r="A3" s="5">
        <v>1</v>
      </c>
      <c r="B3" s="6" t="s">
        <v>140</v>
      </c>
      <c r="C3" s="7">
        <f>'К16А VS'!F76</f>
        <v>874830.22999999975</v>
      </c>
      <c r="D3" s="8">
        <f>'К16А VS'!I76</f>
        <v>402689.4</v>
      </c>
      <c r="E3" s="9">
        <f>C3+D3</f>
        <v>1277519.6299999999</v>
      </c>
      <c r="F3" s="10">
        <f>'К16А VS'!G76</f>
        <v>1049796.28</v>
      </c>
      <c r="G3" s="11">
        <f>'К16А VS'!J76</f>
        <v>483227.28</v>
      </c>
      <c r="H3" s="12">
        <f>F3+G3</f>
        <v>1533023.56</v>
      </c>
      <c r="I3" s="13">
        <f>H3</f>
        <v>1533023.56</v>
      </c>
      <c r="J3" s="13">
        <f>I3-H3</f>
        <v>0</v>
      </c>
    </row>
    <row r="4" spans="1:10" x14ac:dyDescent="0.25">
      <c r="A4" s="5">
        <f>A3+1</f>
        <v>2</v>
      </c>
      <c r="B4" s="6" t="s">
        <v>139</v>
      </c>
      <c r="C4" s="7">
        <f>'К15-К17 (2)'!F89</f>
        <v>1341963.3800000001</v>
      </c>
      <c r="D4" s="8">
        <f>'К15-К17 (2)'!I89</f>
        <v>749818.49</v>
      </c>
      <c r="E4" s="9">
        <f>C4+D4</f>
        <v>2091781.87</v>
      </c>
      <c r="F4" s="10">
        <f>'К15-К17 (2)'!G89</f>
        <v>1610356.06</v>
      </c>
      <c r="G4" s="11">
        <f>'К15-К17 (2)'!J89</f>
        <v>899782.19</v>
      </c>
      <c r="H4" s="12">
        <f>F4+G4</f>
        <v>2510138.25</v>
      </c>
      <c r="I4" s="13">
        <f>'К15-К17 (2)'!Y89</f>
        <v>2486926.1469720006</v>
      </c>
      <c r="J4" s="297">
        <f t="shared" ref="J4:J6" si="0">I4-H4</f>
        <v>-23212.103027999401</v>
      </c>
    </row>
    <row r="5" spans="1:10" x14ac:dyDescent="0.25">
      <c r="A5" s="5">
        <f t="shared" ref="A5:A6" si="1">A4+1</f>
        <v>3</v>
      </c>
      <c r="B5" s="6" t="s">
        <v>168</v>
      </c>
      <c r="C5" s="7">
        <f>'Кл1,2,3'!F46</f>
        <v>284174.56000000006</v>
      </c>
      <c r="D5" s="8">
        <f>'Кл1,2,3'!I46</f>
        <v>155612.59</v>
      </c>
      <c r="E5" s="9">
        <f>C5+D5</f>
        <v>439787.15</v>
      </c>
      <c r="F5" s="10">
        <f>'Кл1,2,3'!G46</f>
        <v>341009.47</v>
      </c>
      <c r="G5" s="11">
        <f>'Кл1,2,3'!J46</f>
        <v>186735.11</v>
      </c>
      <c r="H5" s="12">
        <f>F5+G5</f>
        <v>527744.57999999996</v>
      </c>
      <c r="I5" s="13">
        <f>'Кл1,2,3'!L46</f>
        <v>527744.57999999996</v>
      </c>
      <c r="J5" s="13">
        <f t="shared" si="0"/>
        <v>0</v>
      </c>
    </row>
    <row r="6" spans="1:10" s="19" customFormat="1" ht="28.5" customHeight="1" x14ac:dyDescent="0.25">
      <c r="A6" s="288">
        <f t="shared" si="1"/>
        <v>4</v>
      </c>
      <c r="B6" s="289" t="s">
        <v>152</v>
      </c>
      <c r="C6" s="290">
        <f>'К26-27 VS'!F29</f>
        <v>306454.68599999993</v>
      </c>
      <c r="D6" s="291">
        <f>'К26-27 VS'!I29</f>
        <v>686052.30079999997</v>
      </c>
      <c r="E6" s="292">
        <f t="shared" ref="E6" si="2">C6+D6</f>
        <v>992506.98679999984</v>
      </c>
      <c r="F6" s="293">
        <f>'К26-27 VS'!G29</f>
        <v>367745.62</v>
      </c>
      <c r="G6" s="294">
        <f>'К26-27 VS'!J29</f>
        <v>823262.76</v>
      </c>
      <c r="H6" s="295">
        <f t="shared" ref="H6" si="3">F6+G6</f>
        <v>1191008.3799999999</v>
      </c>
      <c r="I6" s="296">
        <f>'К26-27 VS'!Y29</f>
        <v>1113490.7882768002</v>
      </c>
      <c r="J6" s="298">
        <f t="shared" si="0"/>
        <v>-77517.591723199701</v>
      </c>
    </row>
    <row r="7" spans="1:10" x14ac:dyDescent="0.25">
      <c r="A7" s="14"/>
      <c r="B7" s="15" t="s">
        <v>7</v>
      </c>
      <c r="C7" s="16">
        <f t="shared" ref="C7:H7" si="4">SUM(C3:C6)</f>
        <v>2807422.8559999997</v>
      </c>
      <c r="D7" s="16">
        <f t="shared" si="4"/>
        <v>1994172.7808000003</v>
      </c>
      <c r="E7" s="16">
        <f t="shared" si="4"/>
        <v>4801595.6367999995</v>
      </c>
      <c r="F7" s="17">
        <f t="shared" si="4"/>
        <v>3368907.4299999997</v>
      </c>
      <c r="G7" s="17">
        <f t="shared" si="4"/>
        <v>2393007.34</v>
      </c>
      <c r="H7" s="17">
        <f t="shared" si="4"/>
        <v>5761914.7699999996</v>
      </c>
      <c r="I7" s="299">
        <f>SUM(I3:I6)</f>
        <v>5661185.0752488002</v>
      </c>
    </row>
    <row r="8" spans="1:10" x14ac:dyDescent="0.25">
      <c r="A8" s="18"/>
      <c r="B8" s="18"/>
      <c r="C8" s="18"/>
      <c r="D8" s="18"/>
      <c r="E8" s="18"/>
      <c r="I8" s="13"/>
    </row>
    <row r="9" spans="1:10" x14ac:dyDescent="0.25">
      <c r="A9" s="18"/>
      <c r="B9" s="18"/>
      <c r="C9" s="18"/>
      <c r="D9" s="18"/>
      <c r="E9" s="18"/>
    </row>
    <row r="10" spans="1:10" x14ac:dyDescent="0.25">
      <c r="A10" s="18"/>
      <c r="B10" s="18"/>
      <c r="C10" s="18"/>
      <c r="D10" s="18"/>
      <c r="E10" s="18"/>
    </row>
    <row r="11" spans="1:10" x14ac:dyDescent="0.25">
      <c r="A11" s="18"/>
      <c r="B11" s="18"/>
      <c r="C11" s="18"/>
      <c r="D11" s="18"/>
      <c r="E11" s="18"/>
    </row>
    <row r="12" spans="1:10" x14ac:dyDescent="0.25">
      <c r="A12" s="18"/>
      <c r="B12" s="18"/>
      <c r="C12" s="18"/>
      <c r="D12" s="18"/>
      <c r="E12" s="18"/>
    </row>
    <row r="13" spans="1:10" x14ac:dyDescent="0.25">
      <c r="A13" s="18"/>
      <c r="B13" s="18"/>
      <c r="C13" s="18"/>
      <c r="D13" s="18"/>
      <c r="E13" s="18"/>
    </row>
    <row r="14" spans="1:10" x14ac:dyDescent="0.25">
      <c r="A14" s="18"/>
      <c r="B14" s="18"/>
      <c r="C14" s="18"/>
      <c r="D14" s="18"/>
      <c r="E14" s="18"/>
    </row>
    <row r="15" spans="1:10" x14ac:dyDescent="0.25">
      <c r="A15" s="18"/>
      <c r="B15" s="18"/>
      <c r="C15" s="18"/>
      <c r="D15" s="18"/>
      <c r="E15" s="18"/>
    </row>
  </sheetData>
  <mergeCells count="4">
    <mergeCell ref="A1:A2"/>
    <mergeCell ref="B1:B2"/>
    <mergeCell ref="C1:E1"/>
    <mergeCell ref="F1:H1"/>
  </mergeCells>
  <pageMargins left="0.7" right="0.7" top="0.75" bottom="0.75" header="0.3" footer="0.3"/>
  <pageSetup paperSize="9" scale="55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A4C5B7-D7CA-469B-AE33-DCA892B5FD59}">
  <sheetPr>
    <tabColor theme="8" tint="0.59999389629810485"/>
  </sheetPr>
  <dimension ref="A1:LN79"/>
  <sheetViews>
    <sheetView topLeftCell="G22" zoomScale="55" zoomScaleNormal="55" zoomScaleSheetLayoutView="85" workbookViewId="0">
      <selection activeCell="L36" sqref="L36"/>
    </sheetView>
  </sheetViews>
  <sheetFormatPr defaultColWidth="8.85546875" defaultRowHeight="15" x14ac:dyDescent="0.25"/>
  <cols>
    <col min="1" max="1" width="8.85546875" style="151"/>
    <col min="2" max="2" width="65.140625" style="151" customWidth="1"/>
    <col min="3" max="3" width="9.28515625" style="151" customWidth="1"/>
    <col min="4" max="4" width="11" style="151" bestFit="1" customWidth="1"/>
    <col min="5" max="5" width="15.140625" style="151" customWidth="1"/>
    <col min="6" max="6" width="16" style="151" customWidth="1"/>
    <col min="7" max="7" width="17.140625" style="247" customWidth="1"/>
    <col min="8" max="8" width="16.140625" style="247" customWidth="1"/>
    <col min="9" max="12" width="16.140625" style="151" customWidth="1"/>
    <col min="13" max="13" width="26" style="151" customWidth="1"/>
    <col min="14" max="14" width="52" style="151" customWidth="1"/>
    <col min="15" max="15" width="15.7109375" style="151" customWidth="1"/>
    <col min="16" max="16" width="22.42578125" style="151" customWidth="1"/>
    <col min="17" max="17" width="11" style="151" bestFit="1" customWidth="1"/>
    <col min="18" max="18" width="15.140625" style="151" customWidth="1"/>
    <col min="19" max="19" width="16" style="151" customWidth="1"/>
    <col min="20" max="20" width="17.140625" style="248" customWidth="1"/>
    <col min="21" max="21" width="16.140625" style="248" customWidth="1"/>
    <col min="22" max="25" width="16.140625" style="151" customWidth="1"/>
    <col min="26" max="26" width="30.140625" style="151" customWidth="1"/>
    <col min="27" max="16384" width="8.85546875" style="151"/>
  </cols>
  <sheetData>
    <row r="1" spans="1:26" s="131" customFormat="1" ht="14.45" customHeight="1" x14ac:dyDescent="0.25">
      <c r="A1" s="126" t="s">
        <v>0</v>
      </c>
      <c r="B1" s="127" t="s">
        <v>8</v>
      </c>
      <c r="C1" s="128" t="s">
        <v>9</v>
      </c>
      <c r="D1" s="128" t="s">
        <v>10</v>
      </c>
      <c r="E1" s="129" t="s">
        <v>11</v>
      </c>
      <c r="F1" s="130"/>
      <c r="G1" s="130"/>
      <c r="H1" s="130"/>
      <c r="I1" s="130"/>
      <c r="J1" s="130"/>
      <c r="K1" s="130"/>
      <c r="L1" s="130"/>
      <c r="Q1" s="128" t="s">
        <v>10</v>
      </c>
      <c r="R1" s="132" t="s">
        <v>220</v>
      </c>
      <c r="S1" s="132"/>
      <c r="T1" s="132"/>
      <c r="U1" s="132"/>
      <c r="V1" s="132"/>
      <c r="W1" s="132"/>
      <c r="X1" s="132"/>
      <c r="Y1" s="132"/>
    </row>
    <row r="2" spans="1:26" s="131" customFormat="1" ht="14.45" customHeight="1" x14ac:dyDescent="0.25">
      <c r="A2" s="133"/>
      <c r="B2" s="134"/>
      <c r="C2" s="128"/>
      <c r="D2" s="128"/>
      <c r="E2" s="135"/>
      <c r="F2" s="136"/>
      <c r="G2" s="136"/>
      <c r="H2" s="136"/>
      <c r="I2" s="136"/>
      <c r="J2" s="136"/>
      <c r="K2" s="136"/>
      <c r="L2" s="136"/>
      <c r="Q2" s="128"/>
      <c r="R2" s="128"/>
      <c r="S2" s="128"/>
      <c r="T2" s="128"/>
      <c r="U2" s="128"/>
      <c r="V2" s="128"/>
      <c r="W2" s="128"/>
      <c r="X2" s="128"/>
      <c r="Y2" s="128"/>
    </row>
    <row r="3" spans="1:26" s="131" customFormat="1" ht="27.75" customHeight="1" x14ac:dyDescent="0.25">
      <c r="A3" s="133"/>
      <c r="B3" s="134"/>
      <c r="C3" s="128"/>
      <c r="D3" s="128"/>
      <c r="E3" s="128" t="s">
        <v>12</v>
      </c>
      <c r="F3" s="128"/>
      <c r="G3" s="128"/>
      <c r="H3" s="128" t="s">
        <v>13</v>
      </c>
      <c r="I3" s="128"/>
      <c r="J3" s="128"/>
      <c r="K3" s="137" t="s">
        <v>14</v>
      </c>
      <c r="L3" s="137"/>
      <c r="Q3" s="128"/>
      <c r="R3" s="128" t="s">
        <v>12</v>
      </c>
      <c r="S3" s="128"/>
      <c r="T3" s="128"/>
      <c r="U3" s="128" t="s">
        <v>13</v>
      </c>
      <c r="V3" s="128"/>
      <c r="W3" s="128"/>
      <c r="X3" s="138" t="s">
        <v>14</v>
      </c>
      <c r="Y3" s="138"/>
    </row>
    <row r="4" spans="1:26" s="131" customFormat="1" ht="56.1" customHeight="1" x14ac:dyDescent="0.25">
      <c r="A4" s="139"/>
      <c r="B4" s="140"/>
      <c r="C4" s="128"/>
      <c r="D4" s="128"/>
      <c r="E4" s="128" t="s">
        <v>15</v>
      </c>
      <c r="F4" s="128" t="s">
        <v>16</v>
      </c>
      <c r="G4" s="141" t="s">
        <v>17</v>
      </c>
      <c r="H4" s="128" t="s">
        <v>15</v>
      </c>
      <c r="I4" s="128" t="s">
        <v>16</v>
      </c>
      <c r="J4" s="141" t="s">
        <v>17</v>
      </c>
      <c r="K4" s="128" t="s">
        <v>18</v>
      </c>
      <c r="L4" s="128" t="s">
        <v>3</v>
      </c>
      <c r="Q4" s="128"/>
      <c r="R4" s="128" t="s">
        <v>15</v>
      </c>
      <c r="S4" s="128" t="s">
        <v>16</v>
      </c>
      <c r="T4" s="142" t="s">
        <v>17</v>
      </c>
      <c r="U4" s="128" t="s">
        <v>15</v>
      </c>
      <c r="V4" s="128" t="s">
        <v>16</v>
      </c>
      <c r="W4" s="142" t="s">
        <v>17</v>
      </c>
      <c r="X4" s="128" t="s">
        <v>18</v>
      </c>
      <c r="Y4" s="128" t="s">
        <v>3</v>
      </c>
    </row>
    <row r="5" spans="1:26" s="131" customFormat="1" x14ac:dyDescent="0.25">
      <c r="A5" s="21">
        <v>1</v>
      </c>
      <c r="B5" s="22">
        <v>2</v>
      </c>
      <c r="C5" s="22">
        <v>3</v>
      </c>
      <c r="D5" s="22">
        <v>4</v>
      </c>
      <c r="E5" s="22">
        <v>5</v>
      </c>
      <c r="F5" s="22">
        <v>6</v>
      </c>
      <c r="G5" s="22">
        <v>7</v>
      </c>
      <c r="Q5" s="143">
        <v>4</v>
      </c>
      <c r="R5" s="143">
        <v>5</v>
      </c>
      <c r="S5" s="143">
        <v>6</v>
      </c>
      <c r="T5" s="143">
        <v>7</v>
      </c>
      <c r="U5" s="144"/>
      <c r="V5" s="144"/>
      <c r="W5" s="144"/>
      <c r="X5" s="144"/>
      <c r="Y5" s="144"/>
    </row>
    <row r="6" spans="1:26" ht="20.25" customHeight="1" x14ac:dyDescent="0.25">
      <c r="A6" s="145"/>
      <c r="B6" s="146" t="s">
        <v>121</v>
      </c>
      <c r="C6" s="147"/>
      <c r="D6" s="147"/>
      <c r="E6" s="148"/>
      <c r="F6" s="149"/>
      <c r="G6" s="150"/>
      <c r="H6" s="150"/>
      <c r="I6" s="150"/>
      <c r="J6" s="150"/>
      <c r="K6" s="150"/>
      <c r="L6" s="150"/>
      <c r="Q6" s="128"/>
      <c r="R6" s="128"/>
      <c r="S6" s="128"/>
      <c r="T6" s="152"/>
      <c r="U6" s="152"/>
      <c r="V6" s="152"/>
      <c r="W6" s="152"/>
      <c r="X6" s="152"/>
      <c r="Y6" s="152"/>
    </row>
    <row r="7" spans="1:26" ht="24" customHeight="1" x14ac:dyDescent="0.25">
      <c r="A7" s="153"/>
      <c r="B7" s="154" t="s">
        <v>19</v>
      </c>
      <c r="C7" s="155"/>
      <c r="D7" s="155"/>
      <c r="E7" s="156"/>
      <c r="F7" s="157"/>
      <c r="G7" s="157"/>
      <c r="H7" s="158"/>
      <c r="I7" s="159"/>
      <c r="J7" s="159"/>
      <c r="K7" s="156"/>
      <c r="L7" s="157"/>
      <c r="Q7" s="160"/>
      <c r="R7" s="161"/>
      <c r="S7" s="162"/>
      <c r="T7" s="162"/>
      <c r="U7" s="163"/>
      <c r="V7" s="162"/>
      <c r="W7" s="162"/>
      <c r="X7" s="161"/>
      <c r="Y7" s="162"/>
    </row>
    <row r="8" spans="1:26" ht="18.75" customHeight="1" x14ac:dyDescent="0.25">
      <c r="A8" s="164">
        <f>A7+1</f>
        <v>1</v>
      </c>
      <c r="B8" s="165" t="s">
        <v>20</v>
      </c>
      <c r="C8" s="164" t="s">
        <v>21</v>
      </c>
      <c r="D8" s="166">
        <f>8.8+66.15</f>
        <v>74.95</v>
      </c>
      <c r="E8" s="167">
        <v>1800</v>
      </c>
      <c r="F8" s="168">
        <f>ROUND(E8*D8,2)</f>
        <v>134910</v>
      </c>
      <c r="G8" s="168">
        <f>ROUND(F8*1.2,2)</f>
        <v>161892</v>
      </c>
      <c r="H8" s="169"/>
      <c r="I8" s="168"/>
      <c r="J8" s="168"/>
      <c r="K8" s="170">
        <f t="shared" ref="K8:L10" si="0">F8+I8</f>
        <v>134910</v>
      </c>
      <c r="L8" s="168">
        <f t="shared" si="0"/>
        <v>161892</v>
      </c>
      <c r="M8" s="171" t="s">
        <v>214</v>
      </c>
      <c r="Q8" s="172">
        <f>8.8+66.15</f>
        <v>74.95</v>
      </c>
      <c r="R8" s="280">
        <f>'[11]Резка+погр'!I5</f>
        <v>1800</v>
      </c>
      <c r="S8" s="162">
        <f>Q8*R8</f>
        <v>134910</v>
      </c>
      <c r="T8" s="162">
        <f>1.2*S8</f>
        <v>161892</v>
      </c>
      <c r="U8" s="163"/>
      <c r="V8" s="162"/>
      <c r="W8" s="162"/>
      <c r="X8" s="161">
        <f t="shared" ref="X8:Y10" si="1">S8+V8</f>
        <v>134910</v>
      </c>
      <c r="Y8" s="162">
        <f t="shared" si="1"/>
        <v>161892</v>
      </c>
      <c r="Z8" s="174">
        <f t="shared" ref="Z8:Z71" si="2">Y8-L8</f>
        <v>0</v>
      </c>
    </row>
    <row r="9" spans="1:26" ht="18" customHeight="1" x14ac:dyDescent="0.25">
      <c r="A9" s="175">
        <f>A8+1</f>
        <v>2</v>
      </c>
      <c r="B9" s="176" t="s">
        <v>22</v>
      </c>
      <c r="C9" s="175" t="s">
        <v>23</v>
      </c>
      <c r="D9" s="177">
        <f>0.92+12.14</f>
        <v>13.06</v>
      </c>
      <c r="E9" s="178">
        <f>ROUND(65055.24/(297.03*0.05),2)</f>
        <v>4380.38</v>
      </c>
      <c r="F9" s="178">
        <f>ROUND(E9*D9,2)</f>
        <v>57207.76</v>
      </c>
      <c r="G9" s="178">
        <f>ROUND(F9*1.2,2)</f>
        <v>68649.31</v>
      </c>
      <c r="H9" s="179"/>
      <c r="I9" s="178"/>
      <c r="J9" s="178"/>
      <c r="K9" s="180">
        <f t="shared" si="0"/>
        <v>57207.76</v>
      </c>
      <c r="L9" s="178">
        <f t="shared" si="0"/>
        <v>68649.31</v>
      </c>
      <c r="M9" s="151" t="s">
        <v>24</v>
      </c>
      <c r="Q9" s="172">
        <f>0.92+12.14</f>
        <v>13.06</v>
      </c>
      <c r="R9" s="162">
        <f>ROUND(65055.24/(297.03*0.05),2)</f>
        <v>4380.38</v>
      </c>
      <c r="S9" s="162">
        <f t="shared" ref="S9:S72" si="3">Q9*R9</f>
        <v>57207.762800000004</v>
      </c>
      <c r="T9" s="162">
        <f t="shared" ref="T9:T72" si="4">1.2*S9</f>
        <v>68649.315360000008</v>
      </c>
      <c r="U9" s="163"/>
      <c r="V9" s="162"/>
      <c r="W9" s="162"/>
      <c r="X9" s="161">
        <f t="shared" si="1"/>
        <v>57207.762800000004</v>
      </c>
      <c r="Y9" s="162">
        <f t="shared" si="1"/>
        <v>68649.315360000008</v>
      </c>
      <c r="Z9" s="174">
        <f t="shared" si="2"/>
        <v>5.3600000101141632E-3</v>
      </c>
    </row>
    <row r="10" spans="1:26" ht="20.25" customHeight="1" x14ac:dyDescent="0.25">
      <c r="A10" s="175">
        <f>A9+1</f>
        <v>3</v>
      </c>
      <c r="B10" s="176" t="s">
        <v>25</v>
      </c>
      <c r="C10" s="175" t="s">
        <v>23</v>
      </c>
      <c r="D10" s="177">
        <f>1.45+17.46</f>
        <v>18.91</v>
      </c>
      <c r="E10" s="180">
        <v>304</v>
      </c>
      <c r="F10" s="178">
        <f>ROUND(E10*D10,2)</f>
        <v>5748.64</v>
      </c>
      <c r="G10" s="178">
        <f>ROUND(F10*1.2,2)</f>
        <v>6898.37</v>
      </c>
      <c r="H10" s="178"/>
      <c r="I10" s="178"/>
      <c r="J10" s="178"/>
      <c r="K10" s="180">
        <f t="shared" si="0"/>
        <v>5748.64</v>
      </c>
      <c r="L10" s="178">
        <f t="shared" si="0"/>
        <v>6898.37</v>
      </c>
      <c r="M10" s="151" t="s">
        <v>24</v>
      </c>
      <c r="Q10" s="172">
        <f>1.45+17.46</f>
        <v>18.91</v>
      </c>
      <c r="R10" s="161">
        <v>304</v>
      </c>
      <c r="S10" s="162">
        <f t="shared" si="3"/>
        <v>5748.64</v>
      </c>
      <c r="T10" s="162">
        <f t="shared" si="4"/>
        <v>6898.3680000000004</v>
      </c>
      <c r="U10" s="162"/>
      <c r="V10" s="162"/>
      <c r="W10" s="162"/>
      <c r="X10" s="161">
        <f t="shared" si="1"/>
        <v>5748.64</v>
      </c>
      <c r="Y10" s="162">
        <f t="shared" si="1"/>
        <v>6898.3680000000004</v>
      </c>
      <c r="Z10" s="174">
        <f t="shared" si="2"/>
        <v>-1.9999999994979589E-3</v>
      </c>
    </row>
    <row r="11" spans="1:26" ht="20.25" customHeight="1" x14ac:dyDescent="0.25">
      <c r="A11" s="153"/>
      <c r="B11" s="181" t="s">
        <v>67</v>
      </c>
      <c r="C11" s="153"/>
      <c r="D11" s="182"/>
      <c r="E11" s="158"/>
      <c r="F11" s="159"/>
      <c r="G11" s="159"/>
      <c r="H11" s="159"/>
      <c r="I11" s="159"/>
      <c r="J11" s="159"/>
      <c r="K11" s="156"/>
      <c r="L11" s="159"/>
      <c r="M11" s="171"/>
      <c r="Q11" s="172"/>
      <c r="R11" s="163"/>
      <c r="S11" s="162">
        <f t="shared" si="3"/>
        <v>0</v>
      </c>
      <c r="T11" s="162">
        <f t="shared" si="4"/>
        <v>0</v>
      </c>
      <c r="U11" s="162"/>
      <c r="V11" s="162"/>
      <c r="W11" s="162"/>
      <c r="X11" s="161"/>
      <c r="Y11" s="162"/>
      <c r="Z11" s="174">
        <f t="shared" si="2"/>
        <v>0</v>
      </c>
    </row>
    <row r="12" spans="1:26" ht="20.25" customHeight="1" x14ac:dyDescent="0.25">
      <c r="A12" s="164">
        <f>A10+1</f>
        <v>4</v>
      </c>
      <c r="B12" s="183" t="s">
        <v>26</v>
      </c>
      <c r="C12" s="175" t="s">
        <v>30</v>
      </c>
      <c r="D12" s="177">
        <v>49.98</v>
      </c>
      <c r="E12" s="167">
        <v>335</v>
      </c>
      <c r="F12" s="178">
        <f>ROUND(E12*D12,2)</f>
        <v>16743.3</v>
      </c>
      <c r="G12" s="178">
        <f>ROUND(F12*1.2,2)</f>
        <v>20091.96</v>
      </c>
      <c r="H12" s="179"/>
      <c r="I12" s="178"/>
      <c r="J12" s="178"/>
      <c r="K12" s="180">
        <f>F12+I12</f>
        <v>16743.3</v>
      </c>
      <c r="L12" s="178">
        <f>G12+J12</f>
        <v>20091.96</v>
      </c>
      <c r="M12" s="171"/>
      <c r="N12" s="184"/>
      <c r="O12" s="185">
        <f>L12-D12*[11]СВОД!$U$2*1.2</f>
        <v>1574.3700000000026</v>
      </c>
      <c r="Q12" s="172">
        <v>49.98</v>
      </c>
      <c r="R12" s="280">
        <f>'[11]Резка+погр'!I3</f>
        <v>335</v>
      </c>
      <c r="S12" s="162">
        <f t="shared" si="3"/>
        <v>16743.3</v>
      </c>
      <c r="T12" s="162">
        <f t="shared" si="4"/>
        <v>20091.96</v>
      </c>
      <c r="U12" s="163"/>
      <c r="V12" s="162"/>
      <c r="W12" s="162"/>
      <c r="X12" s="161">
        <f>S12+V12</f>
        <v>16743.3</v>
      </c>
      <c r="Y12" s="162">
        <f>T12+W12</f>
        <v>20091.96</v>
      </c>
      <c r="Z12" s="174">
        <f t="shared" si="2"/>
        <v>0</v>
      </c>
    </row>
    <row r="13" spans="1:26" ht="20.25" customHeight="1" x14ac:dyDescent="0.25">
      <c r="A13" s="186"/>
      <c r="B13" s="187" t="s">
        <v>33</v>
      </c>
      <c r="C13" s="153"/>
      <c r="D13" s="188"/>
      <c r="E13" s="189"/>
      <c r="F13" s="189"/>
      <c r="G13" s="190"/>
      <c r="H13" s="191"/>
      <c r="I13" s="159"/>
      <c r="J13" s="159"/>
      <c r="K13" s="156"/>
      <c r="L13" s="159"/>
      <c r="Q13" s="172"/>
      <c r="R13" s="192"/>
      <c r="S13" s="162">
        <f t="shared" si="3"/>
        <v>0</v>
      </c>
      <c r="T13" s="162">
        <f t="shared" si="4"/>
        <v>0</v>
      </c>
      <c r="U13" s="193"/>
      <c r="V13" s="162"/>
      <c r="W13" s="162"/>
      <c r="X13" s="161"/>
      <c r="Y13" s="162"/>
      <c r="Z13" s="174">
        <f t="shared" si="2"/>
        <v>0</v>
      </c>
    </row>
    <row r="14" spans="1:26" ht="20.25" customHeight="1" x14ac:dyDescent="0.25">
      <c r="A14" s="186"/>
      <c r="B14" s="194" t="s">
        <v>85</v>
      </c>
      <c r="C14" s="153"/>
      <c r="D14" s="188"/>
      <c r="E14" s="189"/>
      <c r="F14" s="189"/>
      <c r="G14" s="190"/>
      <c r="H14" s="191"/>
      <c r="I14" s="159"/>
      <c r="J14" s="159"/>
      <c r="K14" s="156"/>
      <c r="L14" s="159"/>
      <c r="Q14" s="172"/>
      <c r="R14" s="192"/>
      <c r="S14" s="162">
        <f t="shared" si="3"/>
        <v>0</v>
      </c>
      <c r="T14" s="162">
        <f t="shared" si="4"/>
        <v>0</v>
      </c>
      <c r="U14" s="193"/>
      <c r="V14" s="162"/>
      <c r="W14" s="162"/>
      <c r="X14" s="161"/>
      <c r="Y14" s="162"/>
      <c r="Z14" s="174">
        <f t="shared" si="2"/>
        <v>0</v>
      </c>
    </row>
    <row r="15" spans="1:26" ht="27.75" customHeight="1" x14ac:dyDescent="0.25">
      <c r="A15" s="175">
        <f>A12+1</f>
        <v>5</v>
      </c>
      <c r="B15" s="176" t="s">
        <v>58</v>
      </c>
      <c r="C15" s="175" t="s">
        <v>23</v>
      </c>
      <c r="D15" s="177">
        <v>4.32</v>
      </c>
      <c r="E15" s="179">
        <v>355.3</v>
      </c>
      <c r="F15" s="178">
        <f>ROUND(E15*D15,2)</f>
        <v>1534.9</v>
      </c>
      <c r="G15" s="178">
        <f>ROUND(F15*1.2,2)</f>
        <v>1841.88</v>
      </c>
      <c r="H15" s="195"/>
      <c r="I15" s="178"/>
      <c r="J15" s="178"/>
      <c r="K15" s="180">
        <f t="shared" ref="K15:L20" si="5">F15+I15</f>
        <v>1534.9</v>
      </c>
      <c r="L15" s="178">
        <f t="shared" si="5"/>
        <v>1841.88</v>
      </c>
      <c r="Q15" s="172">
        <v>4.32</v>
      </c>
      <c r="R15" s="163">
        <v>355.3</v>
      </c>
      <c r="S15" s="162">
        <f t="shared" si="3"/>
        <v>1534.8960000000002</v>
      </c>
      <c r="T15" s="162">
        <f t="shared" si="4"/>
        <v>1841.8752000000002</v>
      </c>
      <c r="U15" s="193"/>
      <c r="V15" s="162"/>
      <c r="W15" s="162"/>
      <c r="X15" s="161">
        <f t="shared" ref="X15:Y20" si="6">S15+V15</f>
        <v>1534.8960000000002</v>
      </c>
      <c r="Y15" s="162">
        <f t="shared" si="6"/>
        <v>1841.8752000000002</v>
      </c>
      <c r="Z15" s="174">
        <f t="shared" si="2"/>
        <v>-4.7999999999319698E-3</v>
      </c>
    </row>
    <row r="16" spans="1:26" ht="27.75" customHeight="1" x14ac:dyDescent="0.25">
      <c r="A16" s="175">
        <f>A15+1</f>
        <v>6</v>
      </c>
      <c r="B16" s="176" t="s">
        <v>34</v>
      </c>
      <c r="C16" s="175" t="s">
        <v>23</v>
      </c>
      <c r="D16" s="177">
        <v>0.08</v>
      </c>
      <c r="E16" s="179">
        <v>1688.15</v>
      </c>
      <c r="F16" s="178">
        <f>ROUND(E16*D16,2)</f>
        <v>135.05000000000001</v>
      </c>
      <c r="G16" s="178">
        <f>ROUND(F16*1.2,2)</f>
        <v>162.06</v>
      </c>
      <c r="H16" s="195"/>
      <c r="I16" s="178"/>
      <c r="J16" s="178"/>
      <c r="K16" s="180">
        <f t="shared" si="5"/>
        <v>135.05000000000001</v>
      </c>
      <c r="L16" s="178">
        <f t="shared" si="5"/>
        <v>162.06</v>
      </c>
      <c r="Q16" s="172">
        <v>0.08</v>
      </c>
      <c r="R16" s="163">
        <v>1688.15</v>
      </c>
      <c r="S16" s="162">
        <f t="shared" si="3"/>
        <v>135.05200000000002</v>
      </c>
      <c r="T16" s="162">
        <f t="shared" si="4"/>
        <v>162.06240000000003</v>
      </c>
      <c r="U16" s="193"/>
      <c r="V16" s="162"/>
      <c r="W16" s="162"/>
      <c r="X16" s="161">
        <f t="shared" si="6"/>
        <v>135.05200000000002</v>
      </c>
      <c r="Y16" s="162">
        <f t="shared" si="6"/>
        <v>162.06240000000003</v>
      </c>
      <c r="Z16" s="174">
        <f t="shared" si="2"/>
        <v>2.4000000000228283E-3</v>
      </c>
    </row>
    <row r="17" spans="1:326" ht="20.25" customHeight="1" x14ac:dyDescent="0.25">
      <c r="A17" s="175">
        <f>A16+1</f>
        <v>7</v>
      </c>
      <c r="B17" s="176" t="s">
        <v>77</v>
      </c>
      <c r="C17" s="175" t="s">
        <v>23</v>
      </c>
      <c r="D17" s="177">
        <v>0.48</v>
      </c>
      <c r="E17" s="179">
        <v>1350.9</v>
      </c>
      <c r="F17" s="178">
        <f>ROUND(E17*D17,2)</f>
        <v>648.42999999999995</v>
      </c>
      <c r="G17" s="178">
        <f>ROUND(F17*1.2,2)</f>
        <v>778.12</v>
      </c>
      <c r="H17" s="195"/>
      <c r="I17" s="178"/>
      <c r="J17" s="178"/>
      <c r="K17" s="180">
        <f t="shared" si="5"/>
        <v>648.42999999999995</v>
      </c>
      <c r="L17" s="178">
        <f t="shared" si="5"/>
        <v>778.12</v>
      </c>
      <c r="Q17" s="172">
        <v>0.48</v>
      </c>
      <c r="R17" s="163">
        <v>1350.9</v>
      </c>
      <c r="S17" s="162">
        <f t="shared" si="3"/>
        <v>648.43200000000002</v>
      </c>
      <c r="T17" s="162">
        <f t="shared" si="4"/>
        <v>778.11839999999995</v>
      </c>
      <c r="U17" s="193"/>
      <c r="V17" s="162"/>
      <c r="W17" s="162"/>
      <c r="X17" s="161">
        <f t="shared" si="6"/>
        <v>648.43200000000002</v>
      </c>
      <c r="Y17" s="162">
        <f t="shared" si="6"/>
        <v>778.11839999999995</v>
      </c>
      <c r="Z17" s="174">
        <f t="shared" si="2"/>
        <v>-1.6000000000531145E-3</v>
      </c>
    </row>
    <row r="18" spans="1:326" ht="20.25" customHeight="1" x14ac:dyDescent="0.25">
      <c r="A18" s="186" t="s">
        <v>31</v>
      </c>
      <c r="B18" s="196" t="s">
        <v>59</v>
      </c>
      <c r="C18" s="197" t="s">
        <v>23</v>
      </c>
      <c r="D18" s="198">
        <f>D17*1.26</f>
        <v>0.6048</v>
      </c>
      <c r="E18" s="199"/>
      <c r="F18" s="200"/>
      <c r="G18" s="200"/>
      <c r="H18" s="199">
        <v>1299.5999999999999</v>
      </c>
      <c r="I18" s="200">
        <f>ROUND(H18*D18,2)</f>
        <v>786</v>
      </c>
      <c r="J18" s="200">
        <f>ROUND(I18*1.2,2)</f>
        <v>943.2</v>
      </c>
      <c r="K18" s="201">
        <f t="shared" si="5"/>
        <v>786</v>
      </c>
      <c r="L18" s="200">
        <f t="shared" si="5"/>
        <v>943.2</v>
      </c>
      <c r="M18" s="171"/>
      <c r="Q18" s="172">
        <f>Q17*1.26</f>
        <v>0.6048</v>
      </c>
      <c r="R18" s="163"/>
      <c r="S18" s="162">
        <f t="shared" si="3"/>
        <v>0</v>
      </c>
      <c r="T18" s="162">
        <f t="shared" si="4"/>
        <v>0</v>
      </c>
      <c r="U18" s="163">
        <v>1299.5999999999999</v>
      </c>
      <c r="V18" s="162">
        <f>ROUND(U18*Q18,2)</f>
        <v>786</v>
      </c>
      <c r="W18" s="162">
        <f>ROUND(V18*1.2,2)</f>
        <v>943.2</v>
      </c>
      <c r="X18" s="161">
        <f t="shared" si="6"/>
        <v>786</v>
      </c>
      <c r="Y18" s="162">
        <f t="shared" si="6"/>
        <v>943.2</v>
      </c>
      <c r="Z18" s="174">
        <f t="shared" si="2"/>
        <v>0</v>
      </c>
    </row>
    <row r="19" spans="1:326" ht="18.75" customHeight="1" x14ac:dyDescent="0.25">
      <c r="A19" s="175">
        <f>A17+1</f>
        <v>8</v>
      </c>
      <c r="B19" s="176" t="s">
        <v>86</v>
      </c>
      <c r="C19" s="175" t="s">
        <v>23</v>
      </c>
      <c r="D19" s="177">
        <v>3.45</v>
      </c>
      <c r="E19" s="179">
        <v>1310.05</v>
      </c>
      <c r="F19" s="178">
        <f>ROUND(E19*D19,2)</f>
        <v>4519.67</v>
      </c>
      <c r="G19" s="178">
        <f>ROUND(F19*1.2,2)</f>
        <v>5423.6</v>
      </c>
      <c r="H19" s="178"/>
      <c r="I19" s="178"/>
      <c r="J19" s="178"/>
      <c r="K19" s="180">
        <f t="shared" si="5"/>
        <v>4519.67</v>
      </c>
      <c r="L19" s="178">
        <f t="shared" si="5"/>
        <v>5423.6</v>
      </c>
      <c r="Q19" s="172">
        <v>3.45</v>
      </c>
      <c r="R19" s="163">
        <v>1310.05</v>
      </c>
      <c r="S19" s="162">
        <f t="shared" si="3"/>
        <v>4519.6724999999997</v>
      </c>
      <c r="T19" s="162">
        <f t="shared" si="4"/>
        <v>5423.6069999999991</v>
      </c>
      <c r="U19" s="162"/>
      <c r="V19" s="162"/>
      <c r="W19" s="162"/>
      <c r="X19" s="161">
        <f t="shared" si="6"/>
        <v>4519.6724999999997</v>
      </c>
      <c r="Y19" s="162">
        <f t="shared" si="6"/>
        <v>5423.6069999999991</v>
      </c>
      <c r="Z19" s="174">
        <f t="shared" si="2"/>
        <v>6.9999999986976036E-3</v>
      </c>
    </row>
    <row r="20" spans="1:326" ht="18.75" customHeight="1" x14ac:dyDescent="0.25">
      <c r="A20" s="186" t="s">
        <v>32</v>
      </c>
      <c r="B20" s="196" t="s">
        <v>37</v>
      </c>
      <c r="C20" s="197" t="s">
        <v>23</v>
      </c>
      <c r="D20" s="198">
        <f>D19*1.1</f>
        <v>3.7950000000000004</v>
      </c>
      <c r="E20" s="199"/>
      <c r="F20" s="200"/>
      <c r="G20" s="200"/>
      <c r="H20" s="200">
        <v>1191.3</v>
      </c>
      <c r="I20" s="200">
        <f>ROUND(H20*D20,2)</f>
        <v>4520.9799999999996</v>
      </c>
      <c r="J20" s="200">
        <f>ROUND(I20*1.2,2)</f>
        <v>5425.18</v>
      </c>
      <c r="K20" s="201">
        <f t="shared" si="5"/>
        <v>4520.9799999999996</v>
      </c>
      <c r="L20" s="200">
        <f t="shared" si="5"/>
        <v>5425.18</v>
      </c>
      <c r="Q20" s="172">
        <f>Q19*1.1</f>
        <v>3.7950000000000004</v>
      </c>
      <c r="R20" s="163"/>
      <c r="S20" s="162">
        <f t="shared" si="3"/>
        <v>0</v>
      </c>
      <c r="T20" s="162">
        <f t="shared" si="4"/>
        <v>0</v>
      </c>
      <c r="U20" s="162">
        <v>1191.3</v>
      </c>
      <c r="V20" s="162">
        <f>ROUND(U20*Q20,2)</f>
        <v>4520.9799999999996</v>
      </c>
      <c r="W20" s="162">
        <f>ROUND(V20*1.2,2)</f>
        <v>5425.18</v>
      </c>
      <c r="X20" s="161">
        <f t="shared" si="6"/>
        <v>4520.9799999999996</v>
      </c>
      <c r="Y20" s="162">
        <f t="shared" si="6"/>
        <v>5425.18</v>
      </c>
      <c r="Z20" s="174">
        <f t="shared" si="2"/>
        <v>0</v>
      </c>
    </row>
    <row r="21" spans="1:326" s="202" customFormat="1" ht="21.75" customHeight="1" x14ac:dyDescent="0.25">
      <c r="A21" s="175">
        <f>A19+1</f>
        <v>9</v>
      </c>
      <c r="B21" s="176" t="s">
        <v>57</v>
      </c>
      <c r="C21" s="175" t="s">
        <v>23</v>
      </c>
      <c r="D21" s="177">
        <v>1.42</v>
      </c>
      <c r="E21" s="179">
        <v>118.75</v>
      </c>
      <c r="F21" s="178">
        <f>ROUND(E21*D21,2)</f>
        <v>168.63</v>
      </c>
      <c r="G21" s="178">
        <f>ROUND(F21*1.2,2)</f>
        <v>202.36</v>
      </c>
      <c r="H21" s="195"/>
      <c r="I21" s="178"/>
      <c r="J21" s="178"/>
      <c r="K21" s="180">
        <f>F21+I21</f>
        <v>168.63</v>
      </c>
      <c r="L21" s="178">
        <f>G21+J21</f>
        <v>202.36</v>
      </c>
      <c r="M21" s="151"/>
      <c r="N21" s="151"/>
      <c r="O21" s="151"/>
      <c r="P21" s="151"/>
      <c r="Q21" s="172">
        <v>1.42</v>
      </c>
      <c r="R21" s="163">
        <v>118.75</v>
      </c>
      <c r="S21" s="162">
        <f t="shared" si="3"/>
        <v>168.625</v>
      </c>
      <c r="T21" s="162">
        <f t="shared" si="4"/>
        <v>202.35</v>
      </c>
      <c r="U21" s="193"/>
      <c r="V21" s="162"/>
      <c r="W21" s="162"/>
      <c r="X21" s="161">
        <f>S21+V21</f>
        <v>168.625</v>
      </c>
      <c r="Y21" s="162">
        <f>T21+W21</f>
        <v>202.35</v>
      </c>
      <c r="Z21" s="174">
        <f t="shared" si="2"/>
        <v>-1.0000000000019327E-2</v>
      </c>
      <c r="AA21" s="151"/>
      <c r="AB21" s="151"/>
      <c r="AC21" s="151"/>
      <c r="AD21" s="151"/>
      <c r="AE21" s="151"/>
      <c r="AF21" s="151"/>
      <c r="AG21" s="151"/>
      <c r="AH21" s="151"/>
      <c r="AI21" s="151"/>
      <c r="AJ21" s="151"/>
      <c r="AK21" s="151"/>
      <c r="AL21" s="151"/>
      <c r="AM21" s="151"/>
      <c r="AN21" s="151"/>
      <c r="AO21" s="151"/>
      <c r="AP21" s="151"/>
      <c r="AQ21" s="151"/>
      <c r="AR21" s="151"/>
      <c r="AS21" s="151"/>
      <c r="AT21" s="151"/>
      <c r="AU21" s="151"/>
      <c r="AV21" s="151"/>
      <c r="AW21" s="151"/>
      <c r="AX21" s="151"/>
      <c r="AY21" s="151"/>
      <c r="AZ21" s="151"/>
      <c r="BA21" s="151"/>
      <c r="BB21" s="151"/>
      <c r="BC21" s="151"/>
      <c r="BD21" s="151"/>
      <c r="BE21" s="151"/>
      <c r="BF21" s="151"/>
      <c r="BG21" s="151"/>
      <c r="BH21" s="151"/>
      <c r="BI21" s="151"/>
      <c r="BJ21" s="151"/>
      <c r="BK21" s="151"/>
      <c r="BL21" s="151"/>
      <c r="BM21" s="151"/>
      <c r="BN21" s="151"/>
      <c r="BO21" s="151"/>
      <c r="BP21" s="151"/>
      <c r="BQ21" s="151"/>
      <c r="BR21" s="151"/>
      <c r="BS21" s="151"/>
      <c r="BT21" s="151"/>
      <c r="BU21" s="151"/>
      <c r="BV21" s="151"/>
      <c r="BW21" s="151"/>
      <c r="BX21" s="151"/>
      <c r="BY21" s="151"/>
      <c r="BZ21" s="151"/>
      <c r="CA21" s="151"/>
      <c r="CB21" s="151"/>
      <c r="CC21" s="151"/>
      <c r="CD21" s="151"/>
      <c r="CE21" s="151"/>
      <c r="CF21" s="151"/>
      <c r="CG21" s="151"/>
      <c r="CH21" s="151"/>
      <c r="CI21" s="151"/>
      <c r="CJ21" s="151"/>
      <c r="CK21" s="151"/>
      <c r="CL21" s="151"/>
      <c r="CM21" s="151"/>
      <c r="CN21" s="151"/>
      <c r="CO21" s="151"/>
      <c r="CP21" s="151"/>
      <c r="CQ21" s="151"/>
      <c r="CR21" s="151"/>
      <c r="CS21" s="151"/>
      <c r="CT21" s="151"/>
      <c r="CU21" s="151"/>
      <c r="CV21" s="151"/>
      <c r="CW21" s="151"/>
      <c r="CX21" s="151"/>
      <c r="CY21" s="151"/>
      <c r="CZ21" s="151"/>
      <c r="DA21" s="151"/>
      <c r="DB21" s="151"/>
      <c r="DC21" s="151"/>
      <c r="DD21" s="151"/>
      <c r="DE21" s="151"/>
      <c r="DF21" s="151"/>
      <c r="DG21" s="151"/>
      <c r="DH21" s="151"/>
      <c r="DI21" s="151"/>
      <c r="DJ21" s="151"/>
      <c r="DK21" s="151"/>
      <c r="DL21" s="151"/>
      <c r="DM21" s="151"/>
      <c r="DN21" s="151"/>
      <c r="DO21" s="151"/>
      <c r="DP21" s="151"/>
      <c r="DQ21" s="151"/>
      <c r="DR21" s="151"/>
      <c r="DS21" s="151"/>
      <c r="DT21" s="151"/>
      <c r="DU21" s="151"/>
      <c r="DV21" s="151"/>
      <c r="DW21" s="151"/>
      <c r="DX21" s="151"/>
      <c r="DY21" s="151"/>
      <c r="DZ21" s="151"/>
      <c r="EA21" s="151"/>
      <c r="EB21" s="151"/>
      <c r="EC21" s="151"/>
      <c r="ED21" s="151"/>
      <c r="EE21" s="151"/>
      <c r="EF21" s="151"/>
      <c r="EG21" s="151"/>
      <c r="EH21" s="151"/>
      <c r="EI21" s="151"/>
      <c r="EJ21" s="151"/>
      <c r="EK21" s="151"/>
      <c r="EL21" s="151"/>
      <c r="EM21" s="151"/>
      <c r="EN21" s="151"/>
      <c r="EO21" s="151"/>
      <c r="EP21" s="151"/>
      <c r="EQ21" s="151"/>
      <c r="ER21" s="151"/>
      <c r="ES21" s="151"/>
      <c r="ET21" s="151"/>
      <c r="EU21" s="151"/>
      <c r="EV21" s="151"/>
      <c r="EW21" s="151"/>
      <c r="EX21" s="151"/>
      <c r="EY21" s="151"/>
      <c r="EZ21" s="151"/>
      <c r="FA21" s="151"/>
      <c r="FB21" s="151"/>
      <c r="FC21" s="151"/>
      <c r="FD21" s="151"/>
      <c r="FE21" s="151"/>
      <c r="FF21" s="151"/>
      <c r="FG21" s="151"/>
      <c r="FH21" s="151"/>
      <c r="FI21" s="151"/>
      <c r="FJ21" s="151"/>
      <c r="FK21" s="151"/>
      <c r="FL21" s="151"/>
      <c r="FM21" s="151"/>
      <c r="FN21" s="151"/>
      <c r="FO21" s="151"/>
      <c r="FP21" s="151"/>
      <c r="FQ21" s="151"/>
      <c r="FR21" s="151"/>
      <c r="FS21" s="151"/>
      <c r="FT21" s="151"/>
      <c r="FU21" s="151"/>
      <c r="FV21" s="151"/>
      <c r="FW21" s="151"/>
      <c r="FX21" s="151"/>
      <c r="FY21" s="151"/>
      <c r="FZ21" s="151"/>
      <c r="GA21" s="151"/>
      <c r="GB21" s="151"/>
      <c r="GC21" s="151"/>
      <c r="GD21" s="151"/>
      <c r="GE21" s="151"/>
      <c r="GF21" s="151"/>
      <c r="GG21" s="151"/>
      <c r="GH21" s="151"/>
      <c r="GI21" s="151"/>
      <c r="GJ21" s="151"/>
      <c r="GK21" s="151"/>
      <c r="GL21" s="151"/>
      <c r="GM21" s="151"/>
      <c r="GN21" s="151"/>
      <c r="GO21" s="151"/>
      <c r="GP21" s="151"/>
      <c r="GQ21" s="151"/>
      <c r="GR21" s="151"/>
      <c r="GS21" s="151"/>
      <c r="GT21" s="151"/>
      <c r="GU21" s="151"/>
      <c r="GV21" s="151"/>
      <c r="GW21" s="151"/>
      <c r="GX21" s="151"/>
      <c r="GY21" s="151"/>
      <c r="GZ21" s="151"/>
      <c r="HA21" s="151"/>
      <c r="HB21" s="151"/>
      <c r="HC21" s="151"/>
      <c r="HD21" s="151"/>
      <c r="HE21" s="151"/>
      <c r="HF21" s="151"/>
      <c r="HG21" s="151"/>
      <c r="HH21" s="151"/>
      <c r="HI21" s="151"/>
      <c r="HJ21" s="151"/>
      <c r="HK21" s="151"/>
      <c r="HL21" s="151"/>
      <c r="HM21" s="151"/>
      <c r="HN21" s="151"/>
      <c r="HO21" s="151"/>
      <c r="HP21" s="151"/>
      <c r="HQ21" s="151"/>
      <c r="HR21" s="151"/>
      <c r="HS21" s="151"/>
      <c r="HT21" s="151"/>
      <c r="HU21" s="151"/>
      <c r="HV21" s="151"/>
      <c r="HW21" s="151"/>
      <c r="HX21" s="151"/>
      <c r="HY21" s="151"/>
      <c r="HZ21" s="151"/>
      <c r="IA21" s="151"/>
      <c r="IB21" s="151"/>
      <c r="IC21" s="151"/>
      <c r="ID21" s="151"/>
      <c r="IE21" s="151"/>
      <c r="IF21" s="151"/>
      <c r="IG21" s="151"/>
      <c r="IH21" s="151"/>
      <c r="II21" s="151"/>
      <c r="IJ21" s="151"/>
      <c r="IK21" s="151"/>
      <c r="IL21" s="151"/>
      <c r="IM21" s="151"/>
      <c r="IN21" s="151"/>
      <c r="IO21" s="151"/>
      <c r="IP21" s="151"/>
      <c r="IQ21" s="151"/>
      <c r="IR21" s="151"/>
      <c r="IS21" s="151"/>
      <c r="IT21" s="151"/>
      <c r="IU21" s="151"/>
      <c r="IV21" s="151"/>
      <c r="IW21" s="151"/>
      <c r="IX21" s="151"/>
      <c r="IY21" s="151"/>
      <c r="IZ21" s="151"/>
      <c r="JA21" s="151"/>
      <c r="JB21" s="151"/>
      <c r="JC21" s="151"/>
      <c r="JD21" s="151"/>
      <c r="JE21" s="151"/>
      <c r="JF21" s="151"/>
      <c r="JG21" s="151"/>
      <c r="JH21" s="151"/>
      <c r="JI21" s="151"/>
      <c r="JJ21" s="151"/>
      <c r="JK21" s="151"/>
      <c r="JL21" s="151"/>
      <c r="JM21" s="151"/>
      <c r="JN21" s="151"/>
      <c r="JO21" s="151"/>
      <c r="JP21" s="151"/>
      <c r="JQ21" s="151"/>
      <c r="JR21" s="151"/>
      <c r="JS21" s="151"/>
      <c r="JT21" s="151"/>
      <c r="JU21" s="151"/>
      <c r="JV21" s="151"/>
      <c r="JW21" s="151"/>
      <c r="JX21" s="151"/>
      <c r="JY21" s="151"/>
      <c r="JZ21" s="151"/>
      <c r="KA21" s="151"/>
      <c r="KB21" s="151"/>
      <c r="KC21" s="151"/>
      <c r="KD21" s="151"/>
      <c r="KE21" s="151"/>
      <c r="KF21" s="151"/>
      <c r="KG21" s="151"/>
      <c r="KH21" s="151"/>
      <c r="KI21" s="151"/>
      <c r="KJ21" s="151"/>
      <c r="KK21" s="151"/>
      <c r="KL21" s="151"/>
      <c r="KM21" s="151"/>
      <c r="KN21" s="151"/>
      <c r="KO21" s="151"/>
      <c r="KP21" s="151"/>
      <c r="KQ21" s="151"/>
      <c r="KR21" s="151"/>
      <c r="KS21" s="151"/>
      <c r="KT21" s="151"/>
      <c r="KU21" s="151"/>
      <c r="KV21" s="151"/>
      <c r="KW21" s="151"/>
      <c r="KX21" s="151"/>
      <c r="KY21" s="151"/>
      <c r="KZ21" s="151"/>
      <c r="LA21" s="151"/>
      <c r="LB21" s="151"/>
      <c r="LC21" s="151"/>
      <c r="LD21" s="151"/>
      <c r="LE21" s="151"/>
      <c r="LF21" s="151"/>
      <c r="LG21" s="151"/>
      <c r="LH21" s="151"/>
      <c r="LI21" s="151"/>
      <c r="LJ21" s="151"/>
      <c r="LK21" s="151"/>
      <c r="LL21" s="151"/>
      <c r="LM21" s="151"/>
      <c r="LN21" s="151"/>
    </row>
    <row r="22" spans="1:326" ht="18.75" customHeight="1" x14ac:dyDescent="0.25">
      <c r="A22" s="175">
        <f>A21+1</f>
        <v>10</v>
      </c>
      <c r="B22" s="176" t="s">
        <v>39</v>
      </c>
      <c r="C22" s="175" t="s">
        <v>23</v>
      </c>
      <c r="D22" s="177">
        <v>4.87</v>
      </c>
      <c r="E22" s="179">
        <v>188.1</v>
      </c>
      <c r="F22" s="178">
        <f>ROUND(E22*D22,2)</f>
        <v>916.05</v>
      </c>
      <c r="G22" s="178">
        <f>ROUND(F22*1.2,2)</f>
        <v>1099.26</v>
      </c>
      <c r="H22" s="180"/>
      <c r="I22" s="178"/>
      <c r="J22" s="178"/>
      <c r="K22" s="180">
        <f>F22+I22</f>
        <v>916.05</v>
      </c>
      <c r="L22" s="178">
        <f>G22+J22</f>
        <v>1099.26</v>
      </c>
      <c r="Q22" s="172">
        <v>4.87</v>
      </c>
      <c r="R22" s="163">
        <v>188.1</v>
      </c>
      <c r="S22" s="162">
        <f t="shared" si="3"/>
        <v>916.04700000000003</v>
      </c>
      <c r="T22" s="162">
        <f t="shared" si="4"/>
        <v>1099.2564</v>
      </c>
      <c r="U22" s="161"/>
      <c r="V22" s="162"/>
      <c r="W22" s="162"/>
      <c r="X22" s="161">
        <f>S22+V22</f>
        <v>916.04700000000003</v>
      </c>
      <c r="Y22" s="162">
        <f>T22+W22</f>
        <v>1099.2564</v>
      </c>
      <c r="Z22" s="174">
        <f t="shared" si="2"/>
        <v>-3.6000000000058208E-3</v>
      </c>
    </row>
    <row r="23" spans="1:326" ht="18.75" customHeight="1" x14ac:dyDescent="0.25">
      <c r="A23" s="153"/>
      <c r="B23" s="194" t="s">
        <v>84</v>
      </c>
      <c r="C23" s="203"/>
      <c r="D23" s="204"/>
      <c r="E23" s="158"/>
      <c r="F23" s="157"/>
      <c r="G23" s="157"/>
      <c r="H23" s="158"/>
      <c r="I23" s="159"/>
      <c r="J23" s="159"/>
      <c r="K23" s="156"/>
      <c r="L23" s="159"/>
      <c r="Q23" s="172"/>
      <c r="R23" s="163"/>
      <c r="S23" s="162">
        <f t="shared" si="3"/>
        <v>0</v>
      </c>
      <c r="T23" s="162">
        <f t="shared" si="4"/>
        <v>0</v>
      </c>
      <c r="U23" s="163"/>
      <c r="V23" s="162"/>
      <c r="W23" s="162"/>
      <c r="X23" s="161"/>
      <c r="Y23" s="162"/>
      <c r="Z23" s="174">
        <f t="shared" si="2"/>
        <v>0</v>
      </c>
    </row>
    <row r="24" spans="1:326" ht="27.75" customHeight="1" x14ac:dyDescent="0.25">
      <c r="A24" s="175">
        <f>A22+1</f>
        <v>11</v>
      </c>
      <c r="B24" s="176" t="s">
        <v>83</v>
      </c>
      <c r="C24" s="175" t="s">
        <v>23</v>
      </c>
      <c r="D24" s="177">
        <v>48.82</v>
      </c>
      <c r="E24" s="179">
        <v>355.3</v>
      </c>
      <c r="F24" s="178">
        <f>ROUND(E24*D24,2)</f>
        <v>17345.75</v>
      </c>
      <c r="G24" s="178">
        <f>ROUND(F24*1.2,2)</f>
        <v>20814.900000000001</v>
      </c>
      <c r="H24" s="195"/>
      <c r="I24" s="178"/>
      <c r="J24" s="178"/>
      <c r="K24" s="180">
        <f t="shared" ref="K24:L31" si="7">F24+I24</f>
        <v>17345.75</v>
      </c>
      <c r="L24" s="178">
        <f t="shared" si="7"/>
        <v>20814.900000000001</v>
      </c>
      <c r="Q24" s="172">
        <v>48.82</v>
      </c>
      <c r="R24" s="163">
        <v>355.3</v>
      </c>
      <c r="S24" s="162">
        <f t="shared" si="3"/>
        <v>17345.745999999999</v>
      </c>
      <c r="T24" s="162">
        <f t="shared" si="4"/>
        <v>20814.895199999999</v>
      </c>
      <c r="U24" s="193"/>
      <c r="V24" s="162"/>
      <c r="W24" s="162"/>
      <c r="X24" s="161">
        <f t="shared" ref="X24:Y31" si="8">S24+V24</f>
        <v>17345.745999999999</v>
      </c>
      <c r="Y24" s="162">
        <f t="shared" si="8"/>
        <v>20814.895199999999</v>
      </c>
      <c r="Z24" s="174">
        <f t="shared" si="2"/>
        <v>-4.8000000024330802E-3</v>
      </c>
    </row>
    <row r="25" spans="1:326" ht="27.75" customHeight="1" x14ac:dyDescent="0.25">
      <c r="A25" s="175">
        <f>A24+1</f>
        <v>12</v>
      </c>
      <c r="B25" s="176" t="s">
        <v>34</v>
      </c>
      <c r="C25" s="175" t="s">
        <v>23</v>
      </c>
      <c r="D25" s="177">
        <v>1.52</v>
      </c>
      <c r="E25" s="179">
        <v>1688.15</v>
      </c>
      <c r="F25" s="178">
        <f>ROUND(E25*D25,2)</f>
        <v>2565.9899999999998</v>
      </c>
      <c r="G25" s="178">
        <f>ROUND(F25*1.2,2)</f>
        <v>3079.19</v>
      </c>
      <c r="H25" s="195"/>
      <c r="I25" s="178"/>
      <c r="J25" s="178"/>
      <c r="K25" s="180">
        <f t="shared" si="7"/>
        <v>2565.9899999999998</v>
      </c>
      <c r="L25" s="178">
        <f t="shared" si="7"/>
        <v>3079.19</v>
      </c>
      <c r="Q25" s="172">
        <v>1.52</v>
      </c>
      <c r="R25" s="163">
        <v>1688.15</v>
      </c>
      <c r="S25" s="162">
        <f t="shared" si="3"/>
        <v>2565.9880000000003</v>
      </c>
      <c r="T25" s="162">
        <f t="shared" si="4"/>
        <v>3079.1856000000002</v>
      </c>
      <c r="U25" s="193"/>
      <c r="V25" s="162"/>
      <c r="W25" s="162"/>
      <c r="X25" s="161">
        <f t="shared" si="8"/>
        <v>2565.9880000000003</v>
      </c>
      <c r="Y25" s="162">
        <f t="shared" si="8"/>
        <v>3079.1856000000002</v>
      </c>
      <c r="Z25" s="174">
        <f t="shared" si="2"/>
        <v>-4.3999999998050043E-3</v>
      </c>
    </row>
    <row r="26" spans="1:326" ht="20.25" hidden="1" customHeight="1" x14ac:dyDescent="0.25">
      <c r="A26" s="175">
        <f>A25+1</f>
        <v>13</v>
      </c>
      <c r="B26" s="176" t="s">
        <v>35</v>
      </c>
      <c r="C26" s="175" t="s">
        <v>23</v>
      </c>
      <c r="D26" s="177"/>
      <c r="E26" s="179">
        <v>1379</v>
      </c>
      <c r="F26" s="178">
        <f>ROUND(E26*D26,2)</f>
        <v>0</v>
      </c>
      <c r="G26" s="178">
        <f>ROUND(F26*1.2,2)</f>
        <v>0</v>
      </c>
      <c r="H26" s="195"/>
      <c r="I26" s="178"/>
      <c r="J26" s="178"/>
      <c r="K26" s="180">
        <f t="shared" si="7"/>
        <v>0</v>
      </c>
      <c r="L26" s="178">
        <f t="shared" si="7"/>
        <v>0</v>
      </c>
      <c r="Q26" s="172"/>
      <c r="R26" s="163">
        <v>1379</v>
      </c>
      <c r="S26" s="162">
        <f t="shared" si="3"/>
        <v>0</v>
      </c>
      <c r="T26" s="162">
        <f t="shared" si="4"/>
        <v>0</v>
      </c>
      <c r="U26" s="193"/>
      <c r="V26" s="162"/>
      <c r="W26" s="162"/>
      <c r="X26" s="161">
        <f t="shared" si="8"/>
        <v>0</v>
      </c>
      <c r="Y26" s="162">
        <f t="shared" si="8"/>
        <v>0</v>
      </c>
      <c r="Z26" s="174">
        <f t="shared" si="2"/>
        <v>0</v>
      </c>
    </row>
    <row r="27" spans="1:326" ht="20.25" hidden="1" customHeight="1" x14ac:dyDescent="0.25">
      <c r="A27" s="205" t="s">
        <v>60</v>
      </c>
      <c r="B27" s="176" t="s">
        <v>37</v>
      </c>
      <c r="C27" s="175" t="s">
        <v>23</v>
      </c>
      <c r="D27" s="177"/>
      <c r="E27" s="179"/>
      <c r="F27" s="178"/>
      <c r="G27" s="178"/>
      <c r="H27" s="206">
        <v>1320</v>
      </c>
      <c r="I27" s="178">
        <f>ROUND(H27*D27,2)</f>
        <v>0</v>
      </c>
      <c r="J27" s="178">
        <f>ROUND(I27*1.2,2)</f>
        <v>0</v>
      </c>
      <c r="K27" s="180">
        <f t="shared" si="7"/>
        <v>0</v>
      </c>
      <c r="L27" s="178">
        <f t="shared" si="7"/>
        <v>0</v>
      </c>
      <c r="Q27" s="172"/>
      <c r="R27" s="163"/>
      <c r="S27" s="162">
        <f t="shared" si="3"/>
        <v>0</v>
      </c>
      <c r="T27" s="162">
        <f t="shared" si="4"/>
        <v>0</v>
      </c>
      <c r="U27" s="162">
        <v>1320</v>
      </c>
      <c r="V27" s="162">
        <f>ROUND(U27*Q27,2)</f>
        <v>0</v>
      </c>
      <c r="W27" s="162">
        <f>ROUND(V27*1.2,2)</f>
        <v>0</v>
      </c>
      <c r="X27" s="161">
        <f t="shared" si="8"/>
        <v>0</v>
      </c>
      <c r="Y27" s="162">
        <f t="shared" si="8"/>
        <v>0</v>
      </c>
      <c r="Z27" s="174">
        <f t="shared" si="2"/>
        <v>0</v>
      </c>
    </row>
    <row r="28" spans="1:326" ht="20.25" customHeight="1" x14ac:dyDescent="0.25">
      <c r="A28" s="175">
        <f>A25+1</f>
        <v>13</v>
      </c>
      <c r="B28" s="176" t="s">
        <v>86</v>
      </c>
      <c r="C28" s="175" t="s">
        <v>23</v>
      </c>
      <c r="D28" s="177">
        <v>19.96</v>
      </c>
      <c r="E28" s="179">
        <v>1310.05</v>
      </c>
      <c r="F28" s="178">
        <f>ROUND(E28*D28,2)</f>
        <v>26148.6</v>
      </c>
      <c r="G28" s="178">
        <f>ROUND(F28*1.2,2)</f>
        <v>31378.32</v>
      </c>
      <c r="H28" s="178"/>
      <c r="I28" s="178"/>
      <c r="J28" s="178"/>
      <c r="K28" s="180">
        <f t="shared" si="7"/>
        <v>26148.6</v>
      </c>
      <c r="L28" s="178">
        <f t="shared" si="7"/>
        <v>31378.32</v>
      </c>
      <c r="Q28" s="172">
        <v>19.96</v>
      </c>
      <c r="R28" s="163">
        <v>1310.05</v>
      </c>
      <c r="S28" s="162">
        <f t="shared" si="3"/>
        <v>26148.598000000002</v>
      </c>
      <c r="T28" s="162">
        <f t="shared" si="4"/>
        <v>31378.317600000002</v>
      </c>
      <c r="U28" s="162"/>
      <c r="V28" s="162"/>
      <c r="W28" s="162"/>
      <c r="X28" s="161">
        <f t="shared" si="8"/>
        <v>26148.598000000002</v>
      </c>
      <c r="Y28" s="162">
        <f t="shared" si="8"/>
        <v>31378.317600000002</v>
      </c>
      <c r="Z28" s="174">
        <f t="shared" si="2"/>
        <v>-2.3999999975785613E-3</v>
      </c>
    </row>
    <row r="29" spans="1:326" ht="20.25" customHeight="1" x14ac:dyDescent="0.25">
      <c r="A29" s="186" t="s">
        <v>60</v>
      </c>
      <c r="B29" s="196" t="s">
        <v>37</v>
      </c>
      <c r="C29" s="197" t="s">
        <v>23</v>
      </c>
      <c r="D29" s="198">
        <f>D28*1.1</f>
        <v>21.956000000000003</v>
      </c>
      <c r="E29" s="199"/>
      <c r="F29" s="200"/>
      <c r="G29" s="200"/>
      <c r="H29" s="200">
        <v>1191.3</v>
      </c>
      <c r="I29" s="200">
        <f>ROUND(H29*D29,2)</f>
        <v>26156.18</v>
      </c>
      <c r="J29" s="200">
        <f>ROUND(I29*1.2,2)</f>
        <v>31387.42</v>
      </c>
      <c r="K29" s="201">
        <f t="shared" si="7"/>
        <v>26156.18</v>
      </c>
      <c r="L29" s="200">
        <f t="shared" si="7"/>
        <v>31387.42</v>
      </c>
      <c r="Q29" s="172">
        <f>Q28*1.1</f>
        <v>21.956000000000003</v>
      </c>
      <c r="R29" s="163"/>
      <c r="S29" s="162">
        <f t="shared" si="3"/>
        <v>0</v>
      </c>
      <c r="T29" s="162">
        <f t="shared" si="4"/>
        <v>0</v>
      </c>
      <c r="U29" s="162">
        <v>1191.3</v>
      </c>
      <c r="V29" s="162">
        <f>ROUND(U29*Q29,2)</f>
        <v>26156.18</v>
      </c>
      <c r="W29" s="162">
        <f>ROUND(V29*1.2,2)</f>
        <v>31387.42</v>
      </c>
      <c r="X29" s="161">
        <f t="shared" si="8"/>
        <v>26156.18</v>
      </c>
      <c r="Y29" s="162">
        <f t="shared" si="8"/>
        <v>31387.42</v>
      </c>
      <c r="Z29" s="174">
        <f t="shared" si="2"/>
        <v>0</v>
      </c>
    </row>
    <row r="30" spans="1:326" s="202" customFormat="1" ht="21.75" customHeight="1" x14ac:dyDescent="0.25">
      <c r="A30" s="175">
        <f>A28+1</f>
        <v>14</v>
      </c>
      <c r="B30" s="176" t="s">
        <v>57</v>
      </c>
      <c r="C30" s="175" t="s">
        <v>23</v>
      </c>
      <c r="D30" s="177">
        <v>54.54</v>
      </c>
      <c r="E30" s="179">
        <v>118.75</v>
      </c>
      <c r="F30" s="178">
        <f>ROUND(E30*D30,2)</f>
        <v>6476.63</v>
      </c>
      <c r="G30" s="178">
        <f>ROUND(F30*1.2,2)</f>
        <v>7771.96</v>
      </c>
      <c r="H30" s="195"/>
      <c r="I30" s="178"/>
      <c r="J30" s="178"/>
      <c r="K30" s="180">
        <f t="shared" si="7"/>
        <v>6476.63</v>
      </c>
      <c r="L30" s="178">
        <f t="shared" si="7"/>
        <v>7771.96</v>
      </c>
      <c r="M30" s="151"/>
      <c r="N30" s="151"/>
      <c r="O30" s="151"/>
      <c r="P30" s="151"/>
      <c r="Q30" s="172">
        <v>54.54</v>
      </c>
      <c r="R30" s="163">
        <v>118.75</v>
      </c>
      <c r="S30" s="162">
        <f t="shared" si="3"/>
        <v>6476.625</v>
      </c>
      <c r="T30" s="162">
        <f t="shared" si="4"/>
        <v>7771.95</v>
      </c>
      <c r="U30" s="193"/>
      <c r="V30" s="162"/>
      <c r="W30" s="162"/>
      <c r="X30" s="161">
        <f t="shared" si="8"/>
        <v>6476.625</v>
      </c>
      <c r="Y30" s="162">
        <f t="shared" si="8"/>
        <v>7771.95</v>
      </c>
      <c r="Z30" s="174">
        <f t="shared" si="2"/>
        <v>-1.0000000000218279E-2</v>
      </c>
      <c r="AA30" s="151"/>
      <c r="AB30" s="151"/>
      <c r="AC30" s="151"/>
      <c r="AD30" s="151"/>
      <c r="AE30" s="151"/>
      <c r="AF30" s="151"/>
      <c r="AG30" s="151"/>
      <c r="AH30" s="151"/>
      <c r="AI30" s="151"/>
      <c r="AJ30" s="151"/>
      <c r="AK30" s="151"/>
      <c r="AL30" s="151"/>
      <c r="AM30" s="151"/>
      <c r="AN30" s="151"/>
      <c r="AO30" s="151"/>
      <c r="AP30" s="151"/>
      <c r="AQ30" s="151"/>
      <c r="AR30" s="151"/>
      <c r="AS30" s="151"/>
      <c r="AT30" s="151"/>
      <c r="AU30" s="151"/>
      <c r="AV30" s="151"/>
      <c r="AW30" s="151"/>
      <c r="AX30" s="151"/>
      <c r="AY30" s="151"/>
      <c r="AZ30" s="151"/>
      <c r="BA30" s="151"/>
      <c r="BB30" s="151"/>
      <c r="BC30" s="151"/>
      <c r="BD30" s="151"/>
      <c r="BE30" s="151"/>
      <c r="BF30" s="151"/>
      <c r="BG30" s="151"/>
      <c r="BH30" s="151"/>
      <c r="BI30" s="151"/>
      <c r="BJ30" s="151"/>
      <c r="BK30" s="151"/>
      <c r="BL30" s="151"/>
      <c r="BM30" s="151"/>
      <c r="BN30" s="151"/>
      <c r="BO30" s="151"/>
      <c r="BP30" s="151"/>
      <c r="BQ30" s="151"/>
      <c r="BR30" s="151"/>
      <c r="BS30" s="151"/>
      <c r="BT30" s="151"/>
      <c r="BU30" s="151"/>
      <c r="BV30" s="151"/>
      <c r="BW30" s="151"/>
      <c r="BX30" s="151"/>
      <c r="BY30" s="151"/>
      <c r="BZ30" s="151"/>
      <c r="CA30" s="151"/>
      <c r="CB30" s="151"/>
      <c r="CC30" s="151"/>
      <c r="CD30" s="151"/>
      <c r="CE30" s="151"/>
      <c r="CF30" s="151"/>
      <c r="CG30" s="151"/>
      <c r="CH30" s="151"/>
      <c r="CI30" s="151"/>
      <c r="CJ30" s="151"/>
      <c r="CK30" s="151"/>
      <c r="CL30" s="151"/>
      <c r="CM30" s="151"/>
      <c r="CN30" s="151"/>
      <c r="CO30" s="151"/>
      <c r="CP30" s="151"/>
      <c r="CQ30" s="151"/>
      <c r="CR30" s="151"/>
      <c r="CS30" s="151"/>
      <c r="CT30" s="151"/>
      <c r="CU30" s="151"/>
      <c r="CV30" s="151"/>
      <c r="CW30" s="151"/>
      <c r="CX30" s="151"/>
      <c r="CY30" s="151"/>
      <c r="CZ30" s="151"/>
      <c r="DA30" s="151"/>
      <c r="DB30" s="151"/>
      <c r="DC30" s="151"/>
      <c r="DD30" s="151"/>
      <c r="DE30" s="151"/>
      <c r="DF30" s="151"/>
      <c r="DG30" s="151"/>
      <c r="DH30" s="151"/>
      <c r="DI30" s="151"/>
      <c r="DJ30" s="151"/>
      <c r="DK30" s="151"/>
      <c r="DL30" s="151"/>
      <c r="DM30" s="151"/>
      <c r="DN30" s="151"/>
      <c r="DO30" s="151"/>
      <c r="DP30" s="151"/>
      <c r="DQ30" s="151"/>
      <c r="DR30" s="151"/>
      <c r="DS30" s="151"/>
      <c r="DT30" s="151"/>
      <c r="DU30" s="151"/>
      <c r="DV30" s="151"/>
      <c r="DW30" s="151"/>
      <c r="DX30" s="151"/>
      <c r="DY30" s="151"/>
      <c r="DZ30" s="151"/>
      <c r="EA30" s="151"/>
      <c r="EB30" s="151"/>
      <c r="EC30" s="151"/>
      <c r="ED30" s="151"/>
      <c r="EE30" s="151"/>
      <c r="EF30" s="151"/>
      <c r="EG30" s="151"/>
      <c r="EH30" s="151"/>
      <c r="EI30" s="151"/>
      <c r="EJ30" s="151"/>
      <c r="EK30" s="151"/>
      <c r="EL30" s="151"/>
      <c r="EM30" s="151"/>
      <c r="EN30" s="151"/>
      <c r="EO30" s="151"/>
      <c r="EP30" s="151"/>
      <c r="EQ30" s="151"/>
      <c r="ER30" s="151"/>
      <c r="ES30" s="151"/>
      <c r="ET30" s="151"/>
      <c r="EU30" s="151"/>
      <c r="EV30" s="151"/>
      <c r="EW30" s="151"/>
      <c r="EX30" s="151"/>
      <c r="EY30" s="151"/>
      <c r="EZ30" s="151"/>
      <c r="FA30" s="151"/>
      <c r="FB30" s="151"/>
      <c r="FC30" s="151"/>
      <c r="FD30" s="151"/>
      <c r="FE30" s="151"/>
      <c r="FF30" s="151"/>
      <c r="FG30" s="151"/>
      <c r="FH30" s="151"/>
      <c r="FI30" s="151"/>
      <c r="FJ30" s="151"/>
      <c r="FK30" s="151"/>
      <c r="FL30" s="151"/>
      <c r="FM30" s="151"/>
      <c r="FN30" s="151"/>
      <c r="FO30" s="151"/>
      <c r="FP30" s="151"/>
      <c r="FQ30" s="151"/>
      <c r="FR30" s="151"/>
      <c r="FS30" s="151"/>
      <c r="FT30" s="151"/>
      <c r="FU30" s="151"/>
      <c r="FV30" s="151"/>
      <c r="FW30" s="151"/>
      <c r="FX30" s="151"/>
      <c r="FY30" s="151"/>
      <c r="FZ30" s="151"/>
      <c r="GA30" s="151"/>
      <c r="GB30" s="151"/>
      <c r="GC30" s="151"/>
      <c r="GD30" s="151"/>
      <c r="GE30" s="151"/>
      <c r="GF30" s="151"/>
      <c r="GG30" s="151"/>
      <c r="GH30" s="151"/>
      <c r="GI30" s="151"/>
      <c r="GJ30" s="151"/>
      <c r="GK30" s="151"/>
      <c r="GL30" s="151"/>
      <c r="GM30" s="151"/>
      <c r="GN30" s="151"/>
      <c r="GO30" s="151"/>
      <c r="GP30" s="151"/>
      <c r="GQ30" s="151"/>
      <c r="GR30" s="151"/>
      <c r="GS30" s="151"/>
      <c r="GT30" s="151"/>
      <c r="GU30" s="151"/>
      <c r="GV30" s="151"/>
      <c r="GW30" s="151"/>
      <c r="GX30" s="151"/>
      <c r="GY30" s="151"/>
      <c r="GZ30" s="151"/>
      <c r="HA30" s="151"/>
      <c r="HB30" s="151"/>
      <c r="HC30" s="151"/>
      <c r="HD30" s="151"/>
      <c r="HE30" s="151"/>
      <c r="HF30" s="151"/>
      <c r="HG30" s="151"/>
      <c r="HH30" s="151"/>
      <c r="HI30" s="151"/>
      <c r="HJ30" s="151"/>
      <c r="HK30" s="151"/>
      <c r="HL30" s="151"/>
      <c r="HM30" s="151"/>
      <c r="HN30" s="151"/>
      <c r="HO30" s="151"/>
      <c r="HP30" s="151"/>
      <c r="HQ30" s="151"/>
      <c r="HR30" s="151"/>
      <c r="HS30" s="151"/>
      <c r="HT30" s="151"/>
      <c r="HU30" s="151"/>
      <c r="HV30" s="151"/>
      <c r="HW30" s="151"/>
      <c r="HX30" s="151"/>
      <c r="HY30" s="151"/>
      <c r="HZ30" s="151"/>
      <c r="IA30" s="151"/>
      <c r="IB30" s="151"/>
      <c r="IC30" s="151"/>
      <c r="ID30" s="151"/>
      <c r="IE30" s="151"/>
      <c r="IF30" s="151"/>
      <c r="IG30" s="151"/>
      <c r="IH30" s="151"/>
      <c r="II30" s="151"/>
      <c r="IJ30" s="151"/>
      <c r="IK30" s="151"/>
      <c r="IL30" s="151"/>
      <c r="IM30" s="151"/>
      <c r="IN30" s="151"/>
      <c r="IO30" s="151"/>
      <c r="IP30" s="151"/>
      <c r="IQ30" s="151"/>
      <c r="IR30" s="151"/>
      <c r="IS30" s="151"/>
      <c r="IT30" s="151"/>
      <c r="IU30" s="151"/>
      <c r="IV30" s="151"/>
      <c r="IW30" s="151"/>
      <c r="IX30" s="151"/>
      <c r="IY30" s="151"/>
      <c r="IZ30" s="151"/>
      <c r="JA30" s="151"/>
      <c r="JB30" s="151"/>
      <c r="JC30" s="151"/>
      <c r="JD30" s="151"/>
      <c r="JE30" s="151"/>
      <c r="JF30" s="151"/>
      <c r="JG30" s="151"/>
      <c r="JH30" s="151"/>
      <c r="JI30" s="151"/>
      <c r="JJ30" s="151"/>
      <c r="JK30" s="151"/>
      <c r="JL30" s="151"/>
      <c r="JM30" s="151"/>
      <c r="JN30" s="151"/>
      <c r="JO30" s="151"/>
      <c r="JP30" s="151"/>
      <c r="JQ30" s="151"/>
      <c r="JR30" s="151"/>
      <c r="JS30" s="151"/>
      <c r="JT30" s="151"/>
      <c r="JU30" s="151"/>
      <c r="JV30" s="151"/>
      <c r="JW30" s="151"/>
      <c r="JX30" s="151"/>
      <c r="JY30" s="151"/>
      <c r="JZ30" s="151"/>
      <c r="KA30" s="151"/>
      <c r="KB30" s="151"/>
      <c r="KC30" s="151"/>
      <c r="KD30" s="151"/>
      <c r="KE30" s="151"/>
      <c r="KF30" s="151"/>
      <c r="KG30" s="151"/>
      <c r="KH30" s="151"/>
      <c r="KI30" s="151"/>
      <c r="KJ30" s="151"/>
      <c r="KK30" s="151"/>
      <c r="KL30" s="151"/>
      <c r="KM30" s="151"/>
      <c r="KN30" s="151"/>
      <c r="KO30" s="151"/>
      <c r="KP30" s="151"/>
      <c r="KQ30" s="151"/>
      <c r="KR30" s="151"/>
      <c r="KS30" s="151"/>
      <c r="KT30" s="151"/>
      <c r="KU30" s="151"/>
      <c r="KV30" s="151"/>
      <c r="KW30" s="151"/>
      <c r="KX30" s="151"/>
      <c r="KY30" s="151"/>
      <c r="KZ30" s="151"/>
      <c r="LA30" s="151"/>
      <c r="LB30" s="151"/>
      <c r="LC30" s="151"/>
      <c r="LD30" s="151"/>
      <c r="LE30" s="151"/>
      <c r="LF30" s="151"/>
      <c r="LG30" s="151"/>
      <c r="LH30" s="151"/>
      <c r="LI30" s="151"/>
      <c r="LJ30" s="151"/>
      <c r="LK30" s="151"/>
      <c r="LL30" s="151"/>
      <c r="LM30" s="151"/>
      <c r="LN30" s="151"/>
    </row>
    <row r="31" spans="1:326" ht="18.75" customHeight="1" x14ac:dyDescent="0.25">
      <c r="A31" s="175">
        <f>A30+1</f>
        <v>15</v>
      </c>
      <c r="B31" s="176" t="s">
        <v>39</v>
      </c>
      <c r="C31" s="175" t="s">
        <v>23</v>
      </c>
      <c r="D31" s="177">
        <v>74.5</v>
      </c>
      <c r="E31" s="179">
        <v>188.1</v>
      </c>
      <c r="F31" s="178">
        <f>ROUND(E31*D31,2)</f>
        <v>14013.45</v>
      </c>
      <c r="G31" s="178">
        <f>ROUND(F31*1.2,2)</f>
        <v>16816.14</v>
      </c>
      <c r="H31" s="180"/>
      <c r="I31" s="178"/>
      <c r="J31" s="178"/>
      <c r="K31" s="180">
        <f t="shared" si="7"/>
        <v>14013.45</v>
      </c>
      <c r="L31" s="178">
        <f t="shared" si="7"/>
        <v>16816.14</v>
      </c>
      <c r="Q31" s="172">
        <v>74.5</v>
      </c>
      <c r="R31" s="163">
        <v>188.1</v>
      </c>
      <c r="S31" s="162">
        <f t="shared" si="3"/>
        <v>14013.449999999999</v>
      </c>
      <c r="T31" s="162">
        <f t="shared" si="4"/>
        <v>16816.14</v>
      </c>
      <c r="U31" s="161"/>
      <c r="V31" s="162"/>
      <c r="W31" s="162"/>
      <c r="X31" s="161">
        <f t="shared" si="8"/>
        <v>14013.449999999999</v>
      </c>
      <c r="Y31" s="162">
        <f t="shared" si="8"/>
        <v>16816.14</v>
      </c>
      <c r="Z31" s="174">
        <f t="shared" si="2"/>
        <v>0</v>
      </c>
    </row>
    <row r="32" spans="1:326" ht="18.75" customHeight="1" x14ac:dyDescent="0.25">
      <c r="A32" s="153"/>
      <c r="B32" s="181" t="s">
        <v>67</v>
      </c>
      <c r="C32" s="203"/>
      <c r="D32" s="204"/>
      <c r="E32" s="158"/>
      <c r="F32" s="157"/>
      <c r="G32" s="157"/>
      <c r="H32" s="156"/>
      <c r="I32" s="159"/>
      <c r="J32" s="159"/>
      <c r="K32" s="156"/>
      <c r="L32" s="159"/>
      <c r="Q32" s="172"/>
      <c r="R32" s="163"/>
      <c r="S32" s="162">
        <f t="shared" si="3"/>
        <v>0</v>
      </c>
      <c r="T32" s="162">
        <f t="shared" si="4"/>
        <v>0</v>
      </c>
      <c r="U32" s="161"/>
      <c r="V32" s="162"/>
      <c r="W32" s="162"/>
      <c r="X32" s="161"/>
      <c r="Y32" s="162"/>
      <c r="Z32" s="174">
        <f t="shared" si="2"/>
        <v>0</v>
      </c>
    </row>
    <row r="33" spans="1:326" ht="18.75" customHeight="1" x14ac:dyDescent="0.25">
      <c r="A33" s="175">
        <f>A31+1</f>
        <v>16</v>
      </c>
      <c r="B33" s="176" t="s">
        <v>68</v>
      </c>
      <c r="C33" s="175" t="s">
        <v>30</v>
      </c>
      <c r="D33" s="177">
        <v>2.3199999999999998</v>
      </c>
      <c r="E33" s="179">
        <v>308.75</v>
      </c>
      <c r="F33" s="178">
        <f>ROUND(E33*D33,2)</f>
        <v>716.3</v>
      </c>
      <c r="G33" s="178">
        <f>ROUND(F33*1.2,2)</f>
        <v>859.56</v>
      </c>
      <c r="H33" s="179"/>
      <c r="I33" s="178"/>
      <c r="J33" s="178"/>
      <c r="K33" s="180">
        <f>F33+I33</f>
        <v>716.3</v>
      </c>
      <c r="L33" s="178">
        <f>G33+J33</f>
        <v>859.56</v>
      </c>
      <c r="Q33" s="172">
        <v>2.3199999999999998</v>
      </c>
      <c r="R33" s="163">
        <v>308.75</v>
      </c>
      <c r="S33" s="162">
        <f t="shared" si="3"/>
        <v>716.3</v>
      </c>
      <c r="T33" s="162">
        <f t="shared" si="4"/>
        <v>859.56</v>
      </c>
      <c r="U33" s="163"/>
      <c r="V33" s="162"/>
      <c r="W33" s="162"/>
      <c r="X33" s="161">
        <f>S33+V33</f>
        <v>716.3</v>
      </c>
      <c r="Y33" s="162">
        <f>T33+W33</f>
        <v>859.56</v>
      </c>
      <c r="Z33" s="174">
        <f t="shared" si="2"/>
        <v>0</v>
      </c>
    </row>
    <row r="34" spans="1:326" ht="18.75" customHeight="1" x14ac:dyDescent="0.25">
      <c r="A34" s="175">
        <f>A33+1</f>
        <v>17</v>
      </c>
      <c r="B34" s="176" t="s">
        <v>69</v>
      </c>
      <c r="C34" s="175" t="s">
        <v>23</v>
      </c>
      <c r="D34" s="177">
        <v>2.3199999999999998</v>
      </c>
      <c r="E34" s="179">
        <v>237.5</v>
      </c>
      <c r="F34" s="178">
        <f>ROUND(E34*D34,2)</f>
        <v>551</v>
      </c>
      <c r="G34" s="178">
        <f>ROUND(F34*1.2,2)</f>
        <v>661.2</v>
      </c>
      <c r="H34" s="179"/>
      <c r="I34" s="178"/>
      <c r="J34" s="178"/>
      <c r="K34" s="180">
        <f>F34+I34</f>
        <v>551</v>
      </c>
      <c r="L34" s="178">
        <f>G34+J34</f>
        <v>661.2</v>
      </c>
      <c r="M34" s="171" t="s">
        <v>213</v>
      </c>
      <c r="Q34" s="172">
        <v>2.3199999999999998</v>
      </c>
      <c r="R34" s="163">
        <v>237.5</v>
      </c>
      <c r="S34" s="162">
        <f t="shared" si="3"/>
        <v>551</v>
      </c>
      <c r="T34" s="162">
        <f t="shared" si="4"/>
        <v>661.19999999999993</v>
      </c>
      <c r="U34" s="163"/>
      <c r="V34" s="162"/>
      <c r="W34" s="162"/>
      <c r="X34" s="161">
        <f>S34+V34</f>
        <v>551</v>
      </c>
      <c r="Y34" s="162">
        <f>T34+W34</f>
        <v>661.19999999999993</v>
      </c>
      <c r="Z34" s="174">
        <f t="shared" si="2"/>
        <v>0</v>
      </c>
    </row>
    <row r="35" spans="1:326" ht="18" customHeight="1" x14ac:dyDescent="0.25">
      <c r="A35" s="186"/>
      <c r="B35" s="187" t="s">
        <v>40</v>
      </c>
      <c r="C35" s="153"/>
      <c r="D35" s="188"/>
      <c r="E35" s="189"/>
      <c r="F35" s="189"/>
      <c r="G35" s="190"/>
      <c r="H35" s="191"/>
      <c r="I35" s="159"/>
      <c r="J35" s="159"/>
      <c r="K35" s="156"/>
      <c r="L35" s="159"/>
      <c r="Q35" s="172"/>
      <c r="R35" s="192"/>
      <c r="S35" s="162">
        <f t="shared" si="3"/>
        <v>0</v>
      </c>
      <c r="T35" s="162">
        <f t="shared" si="4"/>
        <v>0</v>
      </c>
      <c r="U35" s="193"/>
      <c r="V35" s="162"/>
      <c r="W35" s="162"/>
      <c r="X35" s="161"/>
      <c r="Y35" s="162"/>
      <c r="Z35" s="174">
        <f t="shared" si="2"/>
        <v>0</v>
      </c>
    </row>
    <row r="36" spans="1:326" s="212" customFormat="1" ht="37.5" customHeight="1" x14ac:dyDescent="0.25">
      <c r="A36" s="164">
        <f>A34+1</f>
        <v>18</v>
      </c>
      <c r="B36" s="165" t="s">
        <v>122</v>
      </c>
      <c r="C36" s="164" t="s">
        <v>21</v>
      </c>
      <c r="D36" s="166">
        <v>39.6</v>
      </c>
      <c r="E36" s="207">
        <v>9470</v>
      </c>
      <c r="F36" s="168">
        <f>ROUND(E36*D36,2)</f>
        <v>375012</v>
      </c>
      <c r="G36" s="168">
        <f>ROUND(F36*1.2,2)</f>
        <v>450014.4</v>
      </c>
      <c r="H36" s="169"/>
      <c r="I36" s="168"/>
      <c r="J36" s="168"/>
      <c r="K36" s="170">
        <f t="shared" ref="K36:L49" si="9">F36+I36</f>
        <v>375012</v>
      </c>
      <c r="L36" s="168">
        <f t="shared" si="9"/>
        <v>450014.4</v>
      </c>
      <c r="M36" s="171" t="s">
        <v>96</v>
      </c>
      <c r="N36" s="208" t="s">
        <v>221</v>
      </c>
      <c r="O36" s="209">
        <f>L36-150000</f>
        <v>300014.40000000002</v>
      </c>
      <c r="P36" s="210"/>
      <c r="Q36" s="172">
        <v>39.6</v>
      </c>
      <c r="R36" s="211">
        <v>3500</v>
      </c>
      <c r="S36" s="162">
        <f t="shared" si="3"/>
        <v>138600</v>
      </c>
      <c r="T36" s="162">
        <f t="shared" si="4"/>
        <v>166320</v>
      </c>
      <c r="U36" s="163"/>
      <c r="V36" s="162"/>
      <c r="W36" s="162"/>
      <c r="X36" s="161">
        <f t="shared" ref="X36:Y49" si="10">S36+V36</f>
        <v>138600</v>
      </c>
      <c r="Y36" s="281">
        <v>450000</v>
      </c>
      <c r="Z36" s="174">
        <f t="shared" si="2"/>
        <v>-14.400000000023283</v>
      </c>
      <c r="AA36" s="151"/>
      <c r="AB36" s="151"/>
      <c r="AC36" s="151"/>
      <c r="AD36" s="151"/>
      <c r="AE36" s="151"/>
      <c r="AF36" s="151"/>
      <c r="AG36" s="151"/>
      <c r="AH36" s="151"/>
      <c r="AI36" s="151"/>
      <c r="AJ36" s="151"/>
      <c r="AK36" s="151"/>
      <c r="AL36" s="151"/>
      <c r="AM36" s="151"/>
      <c r="AN36" s="151"/>
      <c r="AO36" s="151"/>
      <c r="AP36" s="151"/>
      <c r="AQ36" s="151"/>
      <c r="AR36" s="151"/>
      <c r="AS36" s="151"/>
      <c r="AT36" s="151"/>
      <c r="AU36" s="151"/>
      <c r="AV36" s="151"/>
      <c r="AW36" s="151"/>
      <c r="AX36" s="151"/>
      <c r="AY36" s="151"/>
      <c r="AZ36" s="151"/>
      <c r="BA36" s="151"/>
      <c r="BB36" s="151"/>
      <c r="BC36" s="151"/>
      <c r="BD36" s="151"/>
      <c r="BE36" s="151"/>
      <c r="BF36" s="151"/>
      <c r="BG36" s="151"/>
      <c r="BH36" s="151"/>
      <c r="BI36" s="151"/>
      <c r="BJ36" s="151"/>
      <c r="BK36" s="151"/>
      <c r="BL36" s="151"/>
      <c r="BM36" s="151"/>
      <c r="BN36" s="151"/>
      <c r="BO36" s="151"/>
      <c r="BP36" s="151"/>
      <c r="BQ36" s="151"/>
      <c r="BR36" s="151"/>
      <c r="BS36" s="151"/>
      <c r="BT36" s="151"/>
      <c r="BU36" s="151"/>
      <c r="BV36" s="151"/>
      <c r="BW36" s="151"/>
      <c r="BX36" s="151"/>
      <c r="BY36" s="151"/>
      <c r="BZ36" s="151"/>
      <c r="CA36" s="151"/>
      <c r="CB36" s="151"/>
      <c r="CC36" s="151"/>
      <c r="CD36" s="151"/>
      <c r="CE36" s="151"/>
      <c r="CF36" s="151"/>
      <c r="CG36" s="151"/>
      <c r="CH36" s="151"/>
      <c r="CI36" s="151"/>
      <c r="CJ36" s="151"/>
      <c r="CK36" s="151"/>
      <c r="CL36" s="151"/>
      <c r="CM36" s="151"/>
      <c r="CN36" s="151"/>
      <c r="CO36" s="151"/>
      <c r="CP36" s="151"/>
      <c r="CQ36" s="151"/>
      <c r="CR36" s="151"/>
      <c r="CS36" s="151"/>
      <c r="CT36" s="151"/>
      <c r="CU36" s="151"/>
      <c r="CV36" s="151"/>
      <c r="CW36" s="151"/>
      <c r="CX36" s="151"/>
      <c r="CY36" s="151"/>
      <c r="CZ36" s="151"/>
      <c r="DA36" s="151"/>
      <c r="DB36" s="151"/>
      <c r="DC36" s="151"/>
      <c r="DD36" s="151"/>
      <c r="DE36" s="151"/>
      <c r="DF36" s="151"/>
      <c r="DG36" s="151"/>
      <c r="DH36" s="151"/>
      <c r="DI36" s="151"/>
      <c r="DJ36" s="151"/>
      <c r="DK36" s="151"/>
      <c r="DL36" s="151"/>
      <c r="DM36" s="151"/>
      <c r="DN36" s="151"/>
      <c r="DO36" s="151"/>
      <c r="DP36" s="151"/>
      <c r="DQ36" s="151"/>
      <c r="DR36" s="151"/>
      <c r="DS36" s="151"/>
      <c r="DT36" s="151"/>
      <c r="DU36" s="151"/>
      <c r="DV36" s="151"/>
      <c r="DW36" s="151"/>
      <c r="DX36" s="151"/>
      <c r="DY36" s="151"/>
      <c r="DZ36" s="151"/>
      <c r="EA36" s="151"/>
      <c r="EB36" s="151"/>
      <c r="EC36" s="151"/>
      <c r="ED36" s="151"/>
      <c r="EE36" s="151"/>
      <c r="EF36" s="151"/>
      <c r="EG36" s="151"/>
      <c r="EH36" s="151"/>
      <c r="EI36" s="151"/>
      <c r="EJ36" s="151"/>
      <c r="EK36" s="151"/>
      <c r="EL36" s="151"/>
      <c r="EM36" s="151"/>
      <c r="EN36" s="151"/>
      <c r="EO36" s="151"/>
      <c r="EP36" s="151"/>
      <c r="EQ36" s="151"/>
      <c r="ER36" s="151"/>
      <c r="ES36" s="151"/>
      <c r="ET36" s="151"/>
      <c r="EU36" s="151"/>
      <c r="EV36" s="151"/>
      <c r="EW36" s="151"/>
      <c r="EX36" s="151"/>
      <c r="EY36" s="151"/>
      <c r="EZ36" s="151"/>
      <c r="FA36" s="151"/>
      <c r="FB36" s="151"/>
      <c r="FC36" s="151"/>
      <c r="FD36" s="151"/>
      <c r="FE36" s="151"/>
      <c r="FF36" s="151"/>
      <c r="FG36" s="151"/>
      <c r="FH36" s="151"/>
      <c r="FI36" s="151"/>
      <c r="FJ36" s="151"/>
      <c r="FK36" s="151"/>
      <c r="FL36" s="151"/>
      <c r="FM36" s="151"/>
      <c r="FN36" s="151"/>
      <c r="FO36" s="151"/>
      <c r="FP36" s="151"/>
      <c r="FQ36" s="151"/>
      <c r="FR36" s="151"/>
      <c r="FS36" s="151"/>
      <c r="FT36" s="151"/>
      <c r="FU36" s="151"/>
      <c r="FV36" s="151"/>
      <c r="FW36" s="151"/>
      <c r="FX36" s="151"/>
      <c r="FY36" s="151"/>
      <c r="FZ36" s="151"/>
      <c r="GA36" s="151"/>
      <c r="GB36" s="151"/>
      <c r="GC36" s="151"/>
      <c r="GD36" s="151"/>
      <c r="GE36" s="151"/>
      <c r="GF36" s="151"/>
      <c r="GG36" s="151"/>
      <c r="GH36" s="151"/>
      <c r="GI36" s="151"/>
      <c r="GJ36" s="151"/>
      <c r="GK36" s="151"/>
      <c r="GL36" s="151"/>
      <c r="GM36" s="151"/>
      <c r="GN36" s="151"/>
      <c r="GO36" s="151"/>
      <c r="GP36" s="151"/>
      <c r="GQ36" s="151"/>
      <c r="GR36" s="151"/>
      <c r="GS36" s="151"/>
      <c r="GT36" s="151"/>
      <c r="GU36" s="151"/>
      <c r="GV36" s="151"/>
      <c r="GW36" s="151"/>
      <c r="GX36" s="151"/>
      <c r="GY36" s="151"/>
      <c r="GZ36" s="151"/>
      <c r="HA36" s="151"/>
      <c r="HB36" s="151"/>
      <c r="HC36" s="151"/>
      <c r="HD36" s="151"/>
      <c r="HE36" s="151"/>
      <c r="HF36" s="151"/>
      <c r="HG36" s="151"/>
      <c r="HH36" s="151"/>
      <c r="HI36" s="151"/>
      <c r="HJ36" s="151"/>
      <c r="HK36" s="151"/>
      <c r="HL36" s="151"/>
      <c r="HM36" s="151"/>
      <c r="HN36" s="151"/>
      <c r="HO36" s="151"/>
      <c r="HP36" s="151"/>
      <c r="HQ36" s="151"/>
      <c r="HR36" s="151"/>
      <c r="HS36" s="151"/>
      <c r="HT36" s="151"/>
      <c r="HU36" s="151"/>
      <c r="HV36" s="151"/>
      <c r="HW36" s="151"/>
      <c r="HX36" s="151"/>
      <c r="HY36" s="151"/>
      <c r="HZ36" s="151"/>
      <c r="IA36" s="151"/>
      <c r="IB36" s="151"/>
      <c r="IC36" s="151"/>
      <c r="ID36" s="151"/>
      <c r="IE36" s="151"/>
      <c r="IF36" s="151"/>
      <c r="IG36" s="151"/>
      <c r="IH36" s="151"/>
      <c r="II36" s="151"/>
      <c r="IJ36" s="151"/>
      <c r="IK36" s="151"/>
      <c r="IL36" s="151"/>
      <c r="IM36" s="151"/>
      <c r="IN36" s="151"/>
      <c r="IO36" s="151"/>
      <c r="IP36" s="151"/>
      <c r="IQ36" s="151"/>
      <c r="IR36" s="151"/>
      <c r="IS36" s="151"/>
      <c r="IT36" s="151"/>
      <c r="IU36" s="151"/>
      <c r="IV36" s="151"/>
      <c r="IW36" s="151"/>
      <c r="IX36" s="151"/>
      <c r="IY36" s="151"/>
      <c r="IZ36" s="151"/>
      <c r="JA36" s="151"/>
      <c r="JB36" s="151"/>
      <c r="JC36" s="151"/>
      <c r="JD36" s="151"/>
      <c r="JE36" s="151"/>
      <c r="JF36" s="151"/>
      <c r="JG36" s="151"/>
      <c r="JH36" s="151"/>
      <c r="JI36" s="151"/>
      <c r="JJ36" s="151"/>
      <c r="JK36" s="151"/>
      <c r="JL36" s="151"/>
      <c r="JM36" s="151"/>
      <c r="JN36" s="151"/>
      <c r="JO36" s="151"/>
      <c r="JP36" s="151"/>
      <c r="JQ36" s="151"/>
      <c r="JR36" s="151"/>
      <c r="JS36" s="151"/>
      <c r="JT36" s="151"/>
      <c r="JU36" s="151"/>
      <c r="JV36" s="151"/>
      <c r="JW36" s="151"/>
      <c r="JX36" s="151"/>
      <c r="JY36" s="151"/>
      <c r="JZ36" s="151"/>
      <c r="KA36" s="151"/>
      <c r="KB36" s="151"/>
      <c r="KC36" s="151"/>
      <c r="KD36" s="151"/>
      <c r="KE36" s="151"/>
      <c r="KF36" s="151"/>
      <c r="KG36" s="151"/>
      <c r="KH36" s="151"/>
      <c r="KI36" s="151"/>
      <c r="KJ36" s="151"/>
      <c r="KK36" s="151"/>
      <c r="KL36" s="151"/>
      <c r="KM36" s="151"/>
      <c r="KN36" s="151"/>
      <c r="KO36" s="151"/>
      <c r="KP36" s="151"/>
      <c r="KQ36" s="151"/>
      <c r="KR36" s="151"/>
      <c r="KS36" s="151"/>
      <c r="KT36" s="151"/>
      <c r="KU36" s="151"/>
      <c r="KV36" s="151"/>
      <c r="KW36" s="151"/>
      <c r="KX36" s="151"/>
      <c r="KY36" s="151"/>
      <c r="KZ36" s="151"/>
      <c r="LA36" s="151"/>
      <c r="LB36" s="151"/>
      <c r="LC36" s="151"/>
      <c r="LD36" s="151"/>
      <c r="LE36" s="151"/>
      <c r="LF36" s="151"/>
      <c r="LG36" s="151"/>
      <c r="LH36" s="151"/>
      <c r="LI36" s="151"/>
      <c r="LJ36" s="151"/>
      <c r="LK36" s="151"/>
      <c r="LL36" s="151"/>
      <c r="LM36" s="151"/>
      <c r="LN36" s="151"/>
    </row>
    <row r="37" spans="1:326" ht="20.25" customHeight="1" x14ac:dyDescent="0.25">
      <c r="A37" s="186" t="s">
        <v>123</v>
      </c>
      <c r="B37" s="196" t="s">
        <v>95</v>
      </c>
      <c r="C37" s="197" t="s">
        <v>23</v>
      </c>
      <c r="D37" s="198">
        <f>2.05*1.02/10*D36</f>
        <v>8.2803599999999999</v>
      </c>
      <c r="E37" s="199"/>
      <c r="F37" s="200"/>
      <c r="G37" s="200"/>
      <c r="H37" s="213">
        <v>5270.83</v>
      </c>
      <c r="I37" s="200">
        <f>ROUND(H37*D37,2)</f>
        <v>43644.37</v>
      </c>
      <c r="J37" s="200">
        <f>ROUND(I37*1.2,2)</f>
        <v>52373.24</v>
      </c>
      <c r="K37" s="201">
        <f t="shared" si="9"/>
        <v>43644.37</v>
      </c>
      <c r="L37" s="200">
        <f t="shared" si="9"/>
        <v>52373.24</v>
      </c>
      <c r="M37" s="171"/>
      <c r="Q37" s="172">
        <f>2.05*1.02/10*Q36</f>
        <v>8.2803599999999999</v>
      </c>
      <c r="R37" s="163"/>
      <c r="S37" s="162">
        <f t="shared" si="3"/>
        <v>0</v>
      </c>
      <c r="T37" s="162">
        <f t="shared" si="4"/>
        <v>0</v>
      </c>
      <c r="U37" s="161">
        <v>5270.83</v>
      </c>
      <c r="V37" s="162">
        <f>ROUND(U37*Q37,2)</f>
        <v>43644.37</v>
      </c>
      <c r="W37" s="162">
        <f>ROUND(V37*1.2,2)</f>
        <v>52373.24</v>
      </c>
      <c r="X37" s="161">
        <f t="shared" si="10"/>
        <v>43644.37</v>
      </c>
      <c r="Y37" s="162">
        <f t="shared" si="10"/>
        <v>52373.24</v>
      </c>
      <c r="Z37" s="174">
        <f t="shared" si="2"/>
        <v>0</v>
      </c>
    </row>
    <row r="38" spans="1:326" ht="20.25" customHeight="1" x14ac:dyDescent="0.25">
      <c r="A38" s="214">
        <f>A36+1</f>
        <v>19</v>
      </c>
      <c r="B38" s="215" t="s">
        <v>124</v>
      </c>
      <c r="C38" s="214" t="s">
        <v>42</v>
      </c>
      <c r="D38" s="216">
        <v>2</v>
      </c>
      <c r="E38" s="217">
        <v>2314.11</v>
      </c>
      <c r="F38" s="218">
        <f>ROUND(E38*D38,2)</f>
        <v>4628.22</v>
      </c>
      <c r="G38" s="218">
        <f>ROUND(F38*1.2,2)</f>
        <v>5553.86</v>
      </c>
      <c r="H38" s="219"/>
      <c r="I38" s="218"/>
      <c r="J38" s="218"/>
      <c r="K38" s="219">
        <f t="shared" si="9"/>
        <v>4628.22</v>
      </c>
      <c r="L38" s="218">
        <f t="shared" si="9"/>
        <v>5553.86</v>
      </c>
      <c r="M38" s="171"/>
      <c r="Q38" s="172">
        <v>2</v>
      </c>
      <c r="R38" s="220">
        <v>2314.11</v>
      </c>
      <c r="S38" s="162">
        <f t="shared" si="3"/>
        <v>4628.22</v>
      </c>
      <c r="T38" s="162">
        <f t="shared" si="4"/>
        <v>5553.8640000000005</v>
      </c>
      <c r="U38" s="163"/>
      <c r="V38" s="221"/>
      <c r="W38" s="221"/>
      <c r="X38" s="163">
        <f t="shared" si="10"/>
        <v>4628.22</v>
      </c>
      <c r="Y38" s="221">
        <f t="shared" si="10"/>
        <v>5553.8640000000005</v>
      </c>
      <c r="Z38" s="174">
        <f t="shared" si="2"/>
        <v>4.0000000008149073E-3</v>
      </c>
    </row>
    <row r="39" spans="1:326" ht="37.5" customHeight="1" x14ac:dyDescent="0.25">
      <c r="A39" s="175">
        <f>A38+1</f>
        <v>20</v>
      </c>
      <c r="B39" s="176" t="s">
        <v>125</v>
      </c>
      <c r="C39" s="175" t="s">
        <v>21</v>
      </c>
      <c r="D39" s="177">
        <v>4.99</v>
      </c>
      <c r="E39" s="179">
        <v>4603.7</v>
      </c>
      <c r="F39" s="178">
        <f>ROUND(E39*D39,2)</f>
        <v>22972.46</v>
      </c>
      <c r="G39" s="178">
        <f>ROUND(F39*1.2,2)</f>
        <v>27566.95</v>
      </c>
      <c r="H39" s="195"/>
      <c r="I39" s="178"/>
      <c r="J39" s="178"/>
      <c r="K39" s="180">
        <f t="shared" si="9"/>
        <v>22972.46</v>
      </c>
      <c r="L39" s="178">
        <f t="shared" si="9"/>
        <v>27566.95</v>
      </c>
      <c r="Q39" s="172">
        <v>4.99</v>
      </c>
      <c r="R39" s="163">
        <v>4603.7</v>
      </c>
      <c r="S39" s="162">
        <f t="shared" si="3"/>
        <v>22972.463</v>
      </c>
      <c r="T39" s="162">
        <f t="shared" si="4"/>
        <v>27566.955599999998</v>
      </c>
      <c r="U39" s="193"/>
      <c r="V39" s="162"/>
      <c r="W39" s="162"/>
      <c r="X39" s="161">
        <f t="shared" si="10"/>
        <v>22972.463</v>
      </c>
      <c r="Y39" s="162">
        <f t="shared" si="10"/>
        <v>27566.955599999998</v>
      </c>
      <c r="Z39" s="174">
        <f t="shared" si="2"/>
        <v>5.5999999967752956E-3</v>
      </c>
    </row>
    <row r="40" spans="1:326" ht="38.25" customHeight="1" x14ac:dyDescent="0.25">
      <c r="A40" s="186" t="s">
        <v>44</v>
      </c>
      <c r="B40" s="196" t="s">
        <v>116</v>
      </c>
      <c r="C40" s="197" t="s">
        <v>21</v>
      </c>
      <c r="D40" s="198">
        <f>1.02*D39</f>
        <v>5.0898000000000003</v>
      </c>
      <c r="E40" s="199"/>
      <c r="F40" s="200"/>
      <c r="G40" s="200"/>
      <c r="H40" s="200">
        <v>10659</v>
      </c>
      <c r="I40" s="200">
        <f>ROUND(H40*D40,2)</f>
        <v>54252.18</v>
      </c>
      <c r="J40" s="200">
        <f>ROUND(I40*1.2,2)</f>
        <v>65102.62</v>
      </c>
      <c r="K40" s="201">
        <f t="shared" si="9"/>
        <v>54252.18</v>
      </c>
      <c r="L40" s="200">
        <f t="shared" si="9"/>
        <v>65102.62</v>
      </c>
      <c r="Q40" s="172">
        <f>1.02*Q39</f>
        <v>5.0898000000000003</v>
      </c>
      <c r="R40" s="163"/>
      <c r="S40" s="162">
        <f t="shared" si="3"/>
        <v>0</v>
      </c>
      <c r="T40" s="162">
        <f t="shared" si="4"/>
        <v>0</v>
      </c>
      <c r="U40" s="162">
        <v>10659</v>
      </c>
      <c r="V40" s="162">
        <f>ROUND(U40*Q40,2)</f>
        <v>54252.18</v>
      </c>
      <c r="W40" s="162">
        <f>ROUND(V40*1.2,2)</f>
        <v>65102.62</v>
      </c>
      <c r="X40" s="161">
        <f t="shared" si="10"/>
        <v>54252.18</v>
      </c>
      <c r="Y40" s="162">
        <f t="shared" si="10"/>
        <v>65102.62</v>
      </c>
      <c r="Z40" s="174">
        <f t="shared" si="2"/>
        <v>0</v>
      </c>
    </row>
    <row r="41" spans="1:326" ht="48.75" customHeight="1" x14ac:dyDescent="0.25">
      <c r="A41" s="214">
        <f>A39+1</f>
        <v>21</v>
      </c>
      <c r="B41" s="215" t="s">
        <v>82</v>
      </c>
      <c r="C41" s="214" t="s">
        <v>21</v>
      </c>
      <c r="D41" s="222">
        <v>4.99</v>
      </c>
      <c r="E41" s="219">
        <v>2509.9899999999998</v>
      </c>
      <c r="F41" s="223">
        <f>ROUND(E41*D41,2)</f>
        <v>12524.85</v>
      </c>
      <c r="G41" s="223">
        <f>ROUND(F41*1.2,2)</f>
        <v>15029.82</v>
      </c>
      <c r="H41" s="224"/>
      <c r="I41" s="223"/>
      <c r="J41" s="223"/>
      <c r="K41" s="225">
        <f t="shared" si="9"/>
        <v>12524.85</v>
      </c>
      <c r="L41" s="223">
        <f t="shared" si="9"/>
        <v>15029.82</v>
      </c>
      <c r="M41" s="171"/>
      <c r="Q41" s="172">
        <v>4.99</v>
      </c>
      <c r="R41" s="163">
        <v>2509.9899999999998</v>
      </c>
      <c r="S41" s="162">
        <f t="shared" si="3"/>
        <v>12524.8501</v>
      </c>
      <c r="T41" s="162">
        <f t="shared" si="4"/>
        <v>15029.820119999998</v>
      </c>
      <c r="U41" s="193"/>
      <c r="V41" s="162"/>
      <c r="W41" s="162"/>
      <c r="X41" s="161">
        <f t="shared" si="10"/>
        <v>12524.8501</v>
      </c>
      <c r="Y41" s="162">
        <f t="shared" si="10"/>
        <v>15029.820119999998</v>
      </c>
      <c r="Z41" s="174">
        <f t="shared" si="2"/>
        <v>1.1999999878753442E-4</v>
      </c>
    </row>
    <row r="42" spans="1:326" ht="18.75" customHeight="1" x14ac:dyDescent="0.25">
      <c r="A42" s="186" t="s">
        <v>45</v>
      </c>
      <c r="B42" s="196" t="s">
        <v>80</v>
      </c>
      <c r="C42" s="197" t="s">
        <v>21</v>
      </c>
      <c r="D42" s="198">
        <f>1.02*D41</f>
        <v>5.0898000000000003</v>
      </c>
      <c r="E42" s="199"/>
      <c r="F42" s="200"/>
      <c r="G42" s="200"/>
      <c r="H42" s="200">
        <v>3866.5</v>
      </c>
      <c r="I42" s="200">
        <f>ROUND(H42*D42,2)</f>
        <v>19679.71</v>
      </c>
      <c r="J42" s="200">
        <f>ROUND(I42*1.2,2)</f>
        <v>23615.65</v>
      </c>
      <c r="K42" s="201">
        <f t="shared" si="9"/>
        <v>19679.71</v>
      </c>
      <c r="L42" s="200">
        <f t="shared" si="9"/>
        <v>23615.65</v>
      </c>
      <c r="M42" s="171"/>
      <c r="Q42" s="172">
        <f>1.02*Q41</f>
        <v>5.0898000000000003</v>
      </c>
      <c r="R42" s="163"/>
      <c r="S42" s="162">
        <f t="shared" si="3"/>
        <v>0</v>
      </c>
      <c r="T42" s="162">
        <f t="shared" si="4"/>
        <v>0</v>
      </c>
      <c r="U42" s="162">
        <v>3866.5</v>
      </c>
      <c r="V42" s="162">
        <f>ROUND(U42*Q42,2)</f>
        <v>19679.71</v>
      </c>
      <c r="W42" s="162">
        <f>ROUND(V42*1.2,2)</f>
        <v>23615.65</v>
      </c>
      <c r="X42" s="161">
        <f t="shared" si="10"/>
        <v>19679.71</v>
      </c>
      <c r="Y42" s="162">
        <f t="shared" si="10"/>
        <v>23615.65</v>
      </c>
      <c r="Z42" s="174">
        <f t="shared" si="2"/>
        <v>0</v>
      </c>
    </row>
    <row r="43" spans="1:326" ht="18.75" customHeight="1" x14ac:dyDescent="0.25">
      <c r="A43" s="186" t="s">
        <v>127</v>
      </c>
      <c r="B43" s="196" t="s">
        <v>61</v>
      </c>
      <c r="C43" s="197" t="s">
        <v>42</v>
      </c>
      <c r="D43" s="226">
        <v>2</v>
      </c>
      <c r="E43" s="199"/>
      <c r="F43" s="200"/>
      <c r="G43" s="200"/>
      <c r="H43" s="200">
        <v>1641.6</v>
      </c>
      <c r="I43" s="200">
        <f>ROUND(H43*D43,2)</f>
        <v>3283.2</v>
      </c>
      <c r="J43" s="200">
        <f>ROUND(I43*1.2,2)</f>
        <v>3939.84</v>
      </c>
      <c r="K43" s="201">
        <f t="shared" si="9"/>
        <v>3283.2</v>
      </c>
      <c r="L43" s="200">
        <f t="shared" si="9"/>
        <v>3939.84</v>
      </c>
      <c r="Q43" s="172">
        <v>2</v>
      </c>
      <c r="R43" s="163"/>
      <c r="S43" s="162">
        <f t="shared" si="3"/>
        <v>0</v>
      </c>
      <c r="T43" s="162">
        <f t="shared" si="4"/>
        <v>0</v>
      </c>
      <c r="U43" s="162">
        <v>1641.6</v>
      </c>
      <c r="V43" s="162">
        <f>ROUND(U43*Q43,2)</f>
        <v>3283.2</v>
      </c>
      <c r="W43" s="162">
        <f>ROUND(V43*1.2,2)</f>
        <v>3939.84</v>
      </c>
      <c r="X43" s="161">
        <f t="shared" si="10"/>
        <v>3283.2</v>
      </c>
      <c r="Y43" s="162">
        <f t="shared" si="10"/>
        <v>3939.84</v>
      </c>
      <c r="Z43" s="174">
        <f t="shared" si="2"/>
        <v>0</v>
      </c>
    </row>
    <row r="44" spans="1:326" ht="37.5" customHeight="1" x14ac:dyDescent="0.25">
      <c r="A44" s="175">
        <f>A41+1</f>
        <v>22</v>
      </c>
      <c r="B44" s="176" t="s">
        <v>81</v>
      </c>
      <c r="C44" s="175" t="s">
        <v>21</v>
      </c>
      <c r="D44" s="177">
        <v>51.17</v>
      </c>
      <c r="E44" s="179">
        <v>1382.25</v>
      </c>
      <c r="F44" s="178">
        <f>ROUND(E44*D44,2)</f>
        <v>70729.73</v>
      </c>
      <c r="G44" s="178">
        <f>ROUND(F44*1.2,2)</f>
        <v>84875.68</v>
      </c>
      <c r="H44" s="195"/>
      <c r="I44" s="178"/>
      <c r="J44" s="178"/>
      <c r="K44" s="180">
        <f t="shared" si="9"/>
        <v>70729.73</v>
      </c>
      <c r="L44" s="178">
        <f t="shared" si="9"/>
        <v>84875.68</v>
      </c>
      <c r="Q44" s="172">
        <v>51.17</v>
      </c>
      <c r="R44" s="163">
        <v>1382.25</v>
      </c>
      <c r="S44" s="162">
        <f t="shared" si="3"/>
        <v>70729.732499999998</v>
      </c>
      <c r="T44" s="162">
        <f t="shared" si="4"/>
        <v>84875.678999999989</v>
      </c>
      <c r="U44" s="193"/>
      <c r="V44" s="162"/>
      <c r="W44" s="162"/>
      <c r="X44" s="161">
        <f t="shared" si="10"/>
        <v>70729.732499999998</v>
      </c>
      <c r="Y44" s="162">
        <f t="shared" si="10"/>
        <v>84875.678999999989</v>
      </c>
      <c r="Z44" s="174">
        <f t="shared" si="2"/>
        <v>-1.0000000038417056E-3</v>
      </c>
    </row>
    <row r="45" spans="1:326" ht="24.75" customHeight="1" x14ac:dyDescent="0.25">
      <c r="A45" s="186" t="s">
        <v>46</v>
      </c>
      <c r="B45" s="196" t="s">
        <v>80</v>
      </c>
      <c r="C45" s="197" t="s">
        <v>21</v>
      </c>
      <c r="D45" s="198">
        <f>1.02*51.9</f>
        <v>52.938000000000002</v>
      </c>
      <c r="E45" s="199"/>
      <c r="F45" s="200"/>
      <c r="G45" s="200"/>
      <c r="H45" s="200">
        <v>3866.5</v>
      </c>
      <c r="I45" s="200">
        <f>ROUND(H45*D45,2)</f>
        <v>204684.78</v>
      </c>
      <c r="J45" s="200">
        <f>ROUND(I45*1.2,2)</f>
        <v>245621.74</v>
      </c>
      <c r="K45" s="201">
        <f t="shared" si="9"/>
        <v>204684.78</v>
      </c>
      <c r="L45" s="200">
        <f t="shared" si="9"/>
        <v>245621.74</v>
      </c>
      <c r="M45" s="171"/>
      <c r="Q45" s="172">
        <f>1.02*51.9</f>
        <v>52.938000000000002</v>
      </c>
      <c r="R45" s="163"/>
      <c r="S45" s="162">
        <f t="shared" si="3"/>
        <v>0</v>
      </c>
      <c r="T45" s="162">
        <f t="shared" si="4"/>
        <v>0</v>
      </c>
      <c r="U45" s="162">
        <v>3866.5</v>
      </c>
      <c r="V45" s="162">
        <f>ROUND(U45*Q45,2)</f>
        <v>204684.78</v>
      </c>
      <c r="W45" s="162">
        <f>ROUND(V45*1.2,2)</f>
        <v>245621.74</v>
      </c>
      <c r="X45" s="161">
        <f t="shared" si="10"/>
        <v>204684.78</v>
      </c>
      <c r="Y45" s="162">
        <f t="shared" si="10"/>
        <v>245621.74</v>
      </c>
      <c r="Z45" s="174">
        <f t="shared" si="2"/>
        <v>0</v>
      </c>
    </row>
    <row r="46" spans="1:326" ht="30" x14ac:dyDescent="0.25">
      <c r="A46" s="175">
        <f>A44+1</f>
        <v>23</v>
      </c>
      <c r="B46" s="176" t="s">
        <v>79</v>
      </c>
      <c r="C46" s="175" t="s">
        <v>23</v>
      </c>
      <c r="D46" s="177">
        <v>5.37</v>
      </c>
      <c r="E46" s="179">
        <v>8327.42</v>
      </c>
      <c r="F46" s="178">
        <f>ROUND(E46*D46,2)</f>
        <v>44718.25</v>
      </c>
      <c r="G46" s="178">
        <f>ROUND(F46*1.2,2)</f>
        <v>53661.9</v>
      </c>
      <c r="H46" s="195"/>
      <c r="I46" s="178"/>
      <c r="J46" s="178"/>
      <c r="K46" s="180">
        <f t="shared" si="9"/>
        <v>44718.25</v>
      </c>
      <c r="L46" s="178">
        <f t="shared" si="9"/>
        <v>53661.9</v>
      </c>
      <c r="Q46" s="172">
        <v>5.37</v>
      </c>
      <c r="R46" s="163">
        <v>8327.42</v>
      </c>
      <c r="S46" s="162">
        <f t="shared" si="3"/>
        <v>44718.2454</v>
      </c>
      <c r="T46" s="162">
        <f t="shared" si="4"/>
        <v>53661.894479999995</v>
      </c>
      <c r="U46" s="193"/>
      <c r="V46" s="162"/>
      <c r="W46" s="162"/>
      <c r="X46" s="161">
        <f t="shared" si="10"/>
        <v>44718.2454</v>
      </c>
      <c r="Y46" s="162">
        <f t="shared" si="10"/>
        <v>53661.894479999995</v>
      </c>
      <c r="Z46" s="174">
        <f t="shared" si="2"/>
        <v>-5.5200000060722232E-3</v>
      </c>
    </row>
    <row r="47" spans="1:326" ht="15.75" x14ac:dyDescent="0.25">
      <c r="A47" s="186" t="s">
        <v>47</v>
      </c>
      <c r="B47" s="196" t="s">
        <v>43</v>
      </c>
      <c r="C47" s="197" t="s">
        <v>23</v>
      </c>
      <c r="D47" s="198">
        <f>1.02*2.96</f>
        <v>3.0192000000000001</v>
      </c>
      <c r="E47" s="199"/>
      <c r="F47" s="200"/>
      <c r="G47" s="200"/>
      <c r="H47" s="200">
        <v>3357.5</v>
      </c>
      <c r="I47" s="200">
        <f>ROUND(H47*D47,2)</f>
        <v>10136.959999999999</v>
      </c>
      <c r="J47" s="200">
        <f>ROUND(I47*1.2,2)</f>
        <v>12164.35</v>
      </c>
      <c r="K47" s="201">
        <f t="shared" si="9"/>
        <v>10136.959999999999</v>
      </c>
      <c r="L47" s="200">
        <f t="shared" si="9"/>
        <v>12164.35</v>
      </c>
      <c r="M47" s="171"/>
      <c r="Q47" s="172">
        <f>1.02*2.96</f>
        <v>3.0192000000000001</v>
      </c>
      <c r="R47" s="163"/>
      <c r="S47" s="162">
        <f t="shared" si="3"/>
        <v>0</v>
      </c>
      <c r="T47" s="162">
        <f t="shared" si="4"/>
        <v>0</v>
      </c>
      <c r="U47" s="162">
        <v>3357.5</v>
      </c>
      <c r="V47" s="162">
        <f>ROUND(U47*Q47,2)</f>
        <v>10136.959999999999</v>
      </c>
      <c r="W47" s="162">
        <f>ROUND(V47*1.2,2)</f>
        <v>12164.35</v>
      </c>
      <c r="X47" s="161">
        <f t="shared" si="10"/>
        <v>10136.959999999999</v>
      </c>
      <c r="Y47" s="162">
        <f t="shared" si="10"/>
        <v>12164.35</v>
      </c>
      <c r="Z47" s="174">
        <f t="shared" si="2"/>
        <v>0</v>
      </c>
    </row>
    <row r="48" spans="1:326" ht="30" x14ac:dyDescent="0.25">
      <c r="A48" s="175">
        <f>A46+1</f>
        <v>24</v>
      </c>
      <c r="B48" s="176" t="s">
        <v>196</v>
      </c>
      <c r="C48" s="175" t="s">
        <v>42</v>
      </c>
      <c r="D48" s="227">
        <v>4</v>
      </c>
      <c r="E48" s="179">
        <v>8056.62</v>
      </c>
      <c r="F48" s="178">
        <f>ROUND(E48*D48,2)</f>
        <v>32226.48</v>
      </c>
      <c r="G48" s="178">
        <f>ROUND(F48*1.2,2)</f>
        <v>38671.78</v>
      </c>
      <c r="H48" s="195"/>
      <c r="I48" s="178"/>
      <c r="J48" s="178"/>
      <c r="K48" s="180">
        <f t="shared" si="9"/>
        <v>32226.48</v>
      </c>
      <c r="L48" s="178">
        <f t="shared" si="9"/>
        <v>38671.78</v>
      </c>
      <c r="Q48" s="172">
        <v>4</v>
      </c>
      <c r="R48" s="163">
        <v>8056.62</v>
      </c>
      <c r="S48" s="162">
        <f t="shared" si="3"/>
        <v>32226.48</v>
      </c>
      <c r="T48" s="162">
        <f t="shared" si="4"/>
        <v>38671.775999999998</v>
      </c>
      <c r="U48" s="193"/>
      <c r="V48" s="162"/>
      <c r="W48" s="162"/>
      <c r="X48" s="161">
        <f t="shared" si="10"/>
        <v>32226.48</v>
      </c>
      <c r="Y48" s="162">
        <f t="shared" si="10"/>
        <v>38671.775999999998</v>
      </c>
      <c r="Z48" s="174">
        <f t="shared" si="2"/>
        <v>-4.0000000008149073E-3</v>
      </c>
    </row>
    <row r="49" spans="1:26" ht="15.75" x14ac:dyDescent="0.25">
      <c r="A49" s="186" t="s">
        <v>48</v>
      </c>
      <c r="B49" s="196" t="s">
        <v>195</v>
      </c>
      <c r="C49" s="197" t="s">
        <v>42</v>
      </c>
      <c r="D49" s="226">
        <v>4</v>
      </c>
      <c r="E49" s="199"/>
      <c r="F49" s="200"/>
      <c r="G49" s="200"/>
      <c r="H49" s="200">
        <v>2660.95</v>
      </c>
      <c r="I49" s="200">
        <f>ROUND(H49*D49,2)</f>
        <v>10643.8</v>
      </c>
      <c r="J49" s="200">
        <f>ROUND(I49*1.2,2)</f>
        <v>12772.56</v>
      </c>
      <c r="K49" s="201">
        <f t="shared" si="9"/>
        <v>10643.8</v>
      </c>
      <c r="L49" s="200">
        <f t="shared" si="9"/>
        <v>12772.56</v>
      </c>
      <c r="Q49" s="172">
        <v>4</v>
      </c>
      <c r="R49" s="163"/>
      <c r="S49" s="162">
        <f t="shared" si="3"/>
        <v>0</v>
      </c>
      <c r="T49" s="162">
        <f t="shared" si="4"/>
        <v>0</v>
      </c>
      <c r="U49" s="162">
        <v>2660.95</v>
      </c>
      <c r="V49" s="162">
        <f>ROUND(U49*Q49,2)</f>
        <v>10643.8</v>
      </c>
      <c r="W49" s="162">
        <f>ROUND(V49*1.2,2)</f>
        <v>12772.56</v>
      </c>
      <c r="X49" s="161">
        <f t="shared" si="10"/>
        <v>10643.8</v>
      </c>
      <c r="Y49" s="162">
        <f t="shared" si="10"/>
        <v>12772.56</v>
      </c>
      <c r="Z49" s="174">
        <f t="shared" si="2"/>
        <v>0</v>
      </c>
    </row>
    <row r="50" spans="1:26" ht="21.75" customHeight="1" x14ac:dyDescent="0.25">
      <c r="A50" s="153"/>
      <c r="B50" s="228" t="s">
        <v>126</v>
      </c>
      <c r="C50" s="203"/>
      <c r="D50" s="204"/>
      <c r="E50" s="207"/>
      <c r="F50" s="159"/>
      <c r="G50" s="159"/>
      <c r="H50" s="191"/>
      <c r="I50" s="159"/>
      <c r="J50" s="159"/>
      <c r="K50" s="156"/>
      <c r="L50" s="159"/>
      <c r="Q50" s="172"/>
      <c r="R50" s="163"/>
      <c r="S50" s="162">
        <f t="shared" si="3"/>
        <v>0</v>
      </c>
      <c r="T50" s="162">
        <f t="shared" si="4"/>
        <v>0</v>
      </c>
      <c r="U50" s="193"/>
      <c r="V50" s="162"/>
      <c r="W50" s="162"/>
      <c r="X50" s="161"/>
      <c r="Y50" s="162"/>
      <c r="Z50" s="174">
        <f t="shared" si="2"/>
        <v>0</v>
      </c>
    </row>
    <row r="51" spans="1:26" ht="30" x14ac:dyDescent="0.25">
      <c r="A51" s="175">
        <f>A48+1</f>
        <v>25</v>
      </c>
      <c r="B51" s="176" t="s">
        <v>62</v>
      </c>
      <c r="C51" s="175" t="s">
        <v>23</v>
      </c>
      <c r="D51" s="177">
        <f>1*0.18+1*0.24+1*0.1</f>
        <v>0.52</v>
      </c>
      <c r="E51" s="179">
        <v>17265.68</v>
      </c>
      <c r="F51" s="178">
        <f>ROUND(E51*D51,2)</f>
        <v>8978.15</v>
      </c>
      <c r="G51" s="178">
        <f>ROUND(F51*1.2,2)</f>
        <v>10773.78</v>
      </c>
      <c r="H51" s="195"/>
      <c r="I51" s="178"/>
      <c r="J51" s="178"/>
      <c r="K51" s="180">
        <f t="shared" ref="K51:L58" si="11">F51+I51</f>
        <v>8978.15</v>
      </c>
      <c r="L51" s="178">
        <f t="shared" si="11"/>
        <v>10773.78</v>
      </c>
      <c r="Q51" s="172">
        <f>1*0.18+1*0.24+1*0.1</f>
        <v>0.52</v>
      </c>
      <c r="R51" s="163">
        <v>17265.68</v>
      </c>
      <c r="S51" s="162">
        <f t="shared" si="3"/>
        <v>8978.1535999999996</v>
      </c>
      <c r="T51" s="162">
        <f t="shared" si="4"/>
        <v>10773.784319999999</v>
      </c>
      <c r="U51" s="193"/>
      <c r="V51" s="162"/>
      <c r="W51" s="162"/>
      <c r="X51" s="161">
        <f t="shared" ref="X51:Y58" si="12">S51+V51</f>
        <v>8978.1535999999996</v>
      </c>
      <c r="Y51" s="162">
        <f t="shared" si="12"/>
        <v>10773.784319999999</v>
      </c>
      <c r="Z51" s="174">
        <f t="shared" si="2"/>
        <v>4.3199999981879955E-3</v>
      </c>
    </row>
    <row r="52" spans="1:26" ht="18.75" customHeight="1" x14ac:dyDescent="0.25">
      <c r="A52" s="186" t="s">
        <v>49</v>
      </c>
      <c r="B52" s="229" t="s">
        <v>63</v>
      </c>
      <c r="C52" s="197" t="s">
        <v>42</v>
      </c>
      <c r="D52" s="226">
        <v>1</v>
      </c>
      <c r="E52" s="199"/>
      <c r="F52" s="200"/>
      <c r="G52" s="200"/>
      <c r="H52" s="230">
        <v>1657.75</v>
      </c>
      <c r="I52" s="200">
        <f>ROUND(H52*D52,2)</f>
        <v>1657.75</v>
      </c>
      <c r="J52" s="200">
        <f>ROUND(I52*1.2,2)</f>
        <v>1989.3</v>
      </c>
      <c r="K52" s="201">
        <f t="shared" si="11"/>
        <v>1657.75</v>
      </c>
      <c r="L52" s="200">
        <f t="shared" si="11"/>
        <v>1989.3</v>
      </c>
      <c r="M52" s="171"/>
      <c r="Q52" s="172">
        <v>1</v>
      </c>
      <c r="R52" s="163"/>
      <c r="S52" s="162">
        <f t="shared" si="3"/>
        <v>0</v>
      </c>
      <c r="T52" s="162">
        <f t="shared" si="4"/>
        <v>0</v>
      </c>
      <c r="U52" s="193">
        <v>1657.75</v>
      </c>
      <c r="V52" s="162">
        <f>ROUND(U52*Q52,2)</f>
        <v>1657.75</v>
      </c>
      <c r="W52" s="162">
        <f>ROUND(V52*1.2,2)</f>
        <v>1989.3</v>
      </c>
      <c r="X52" s="161">
        <f t="shared" si="12"/>
        <v>1657.75</v>
      </c>
      <c r="Y52" s="162">
        <f t="shared" si="12"/>
        <v>1989.3</v>
      </c>
      <c r="Z52" s="174">
        <f t="shared" si="2"/>
        <v>0</v>
      </c>
    </row>
    <row r="53" spans="1:26" ht="18.75" customHeight="1" x14ac:dyDescent="0.25">
      <c r="A53" s="186" t="s">
        <v>107</v>
      </c>
      <c r="B53" s="229" t="s">
        <v>64</v>
      </c>
      <c r="C53" s="197" t="s">
        <v>42</v>
      </c>
      <c r="D53" s="226">
        <v>1</v>
      </c>
      <c r="E53" s="199"/>
      <c r="F53" s="200"/>
      <c r="G53" s="200"/>
      <c r="H53" s="230">
        <v>2500.4</v>
      </c>
      <c r="I53" s="200">
        <f>ROUND(H53*D53,2)</f>
        <v>2500.4</v>
      </c>
      <c r="J53" s="200">
        <f>ROUND(I53*1.2,2)</f>
        <v>3000.48</v>
      </c>
      <c r="K53" s="201">
        <f t="shared" si="11"/>
        <v>2500.4</v>
      </c>
      <c r="L53" s="200">
        <f t="shared" si="11"/>
        <v>3000.48</v>
      </c>
      <c r="M53" s="171"/>
      <c r="Q53" s="172">
        <v>1</v>
      </c>
      <c r="R53" s="163"/>
      <c r="S53" s="162">
        <f t="shared" si="3"/>
        <v>0</v>
      </c>
      <c r="T53" s="162">
        <f t="shared" si="4"/>
        <v>0</v>
      </c>
      <c r="U53" s="193">
        <v>2500.4</v>
      </c>
      <c r="V53" s="162">
        <f>ROUND(U53*Q53,2)</f>
        <v>2500.4</v>
      </c>
      <c r="W53" s="162">
        <f>ROUND(V53*1.2,2)</f>
        <v>3000.48</v>
      </c>
      <c r="X53" s="161">
        <f t="shared" si="12"/>
        <v>2500.4</v>
      </c>
      <c r="Y53" s="162">
        <f t="shared" si="12"/>
        <v>3000.48</v>
      </c>
      <c r="Z53" s="174">
        <f t="shared" si="2"/>
        <v>0</v>
      </c>
    </row>
    <row r="54" spans="1:26" ht="18.75" customHeight="1" x14ac:dyDescent="0.25">
      <c r="A54" s="186" t="s">
        <v>106</v>
      </c>
      <c r="B54" s="229" t="s">
        <v>65</v>
      </c>
      <c r="C54" s="197" t="s">
        <v>42</v>
      </c>
      <c r="D54" s="226">
        <v>1</v>
      </c>
      <c r="E54" s="199"/>
      <c r="F54" s="200"/>
      <c r="G54" s="200"/>
      <c r="H54" s="230">
        <v>1427.85</v>
      </c>
      <c r="I54" s="200">
        <f>ROUND(H54*D54,2)</f>
        <v>1427.85</v>
      </c>
      <c r="J54" s="200">
        <f>ROUND(I54*1.2,2)</f>
        <v>1713.42</v>
      </c>
      <c r="K54" s="201">
        <f t="shared" si="11"/>
        <v>1427.85</v>
      </c>
      <c r="L54" s="200">
        <f t="shared" si="11"/>
        <v>1713.42</v>
      </c>
      <c r="M54" s="171"/>
      <c r="Q54" s="172">
        <v>1</v>
      </c>
      <c r="R54" s="163"/>
      <c r="S54" s="162">
        <f t="shared" si="3"/>
        <v>0</v>
      </c>
      <c r="T54" s="162">
        <f t="shared" si="4"/>
        <v>0</v>
      </c>
      <c r="U54" s="193">
        <v>1427.85</v>
      </c>
      <c r="V54" s="162">
        <f>ROUND(U54*Q54,2)</f>
        <v>1427.85</v>
      </c>
      <c r="W54" s="162">
        <f>ROUND(V54*1.2,2)</f>
        <v>1713.42</v>
      </c>
      <c r="X54" s="161">
        <f t="shared" si="12"/>
        <v>1427.85</v>
      </c>
      <c r="Y54" s="162">
        <f t="shared" si="12"/>
        <v>1713.42</v>
      </c>
      <c r="Z54" s="174">
        <f t="shared" si="2"/>
        <v>0</v>
      </c>
    </row>
    <row r="55" spans="1:26" ht="27.75" customHeight="1" x14ac:dyDescent="0.25">
      <c r="A55" s="175">
        <f>A51+1</f>
        <v>26</v>
      </c>
      <c r="B55" s="176" t="s">
        <v>72</v>
      </c>
      <c r="C55" s="175" t="s">
        <v>28</v>
      </c>
      <c r="D55" s="231">
        <v>5.97</v>
      </c>
      <c r="E55" s="179">
        <v>144.4</v>
      </c>
      <c r="F55" s="178">
        <f>ROUND(E55*D55,2)</f>
        <v>862.07</v>
      </c>
      <c r="G55" s="178">
        <f t="shared" ref="G55" si="13">ROUND(F55*1.2,2)</f>
        <v>1034.48</v>
      </c>
      <c r="H55" s="180"/>
      <c r="I55" s="178"/>
      <c r="J55" s="178"/>
      <c r="K55" s="180">
        <f t="shared" si="11"/>
        <v>862.07</v>
      </c>
      <c r="L55" s="178">
        <f t="shared" si="11"/>
        <v>1034.48</v>
      </c>
      <c r="M55" s="171" t="s">
        <v>70</v>
      </c>
      <c r="Q55" s="172">
        <v>5.97</v>
      </c>
      <c r="R55" s="163">
        <v>144.4</v>
      </c>
      <c r="S55" s="162">
        <f t="shared" si="3"/>
        <v>862.06799999999998</v>
      </c>
      <c r="T55" s="162">
        <f t="shared" si="4"/>
        <v>1034.4815999999998</v>
      </c>
      <c r="U55" s="161"/>
      <c r="V55" s="162"/>
      <c r="W55" s="162"/>
      <c r="X55" s="161">
        <f t="shared" si="12"/>
        <v>862.06799999999998</v>
      </c>
      <c r="Y55" s="162">
        <f t="shared" si="12"/>
        <v>1034.4815999999998</v>
      </c>
      <c r="Z55" s="174">
        <f t="shared" si="2"/>
        <v>1.5999999998257408E-3</v>
      </c>
    </row>
    <row r="56" spans="1:26" ht="17.25" customHeight="1" x14ac:dyDescent="0.25">
      <c r="A56" s="186" t="s">
        <v>104</v>
      </c>
      <c r="B56" s="229" t="s">
        <v>73</v>
      </c>
      <c r="C56" s="197" t="s">
        <v>66</v>
      </c>
      <c r="D56" s="232">
        <f>D55*0.3*20/16</f>
        <v>2.23875</v>
      </c>
      <c r="E56" s="199"/>
      <c r="F56" s="200"/>
      <c r="G56" s="200"/>
      <c r="H56" s="230">
        <v>237.5</v>
      </c>
      <c r="I56" s="200">
        <f>ROUND(H56*D56,2)</f>
        <v>531.70000000000005</v>
      </c>
      <c r="J56" s="200">
        <f t="shared" ref="J56" si="14">ROUND(I56*1.2,2)</f>
        <v>638.04</v>
      </c>
      <c r="K56" s="201">
        <f t="shared" si="11"/>
        <v>531.70000000000005</v>
      </c>
      <c r="L56" s="200">
        <f t="shared" si="11"/>
        <v>638.04</v>
      </c>
      <c r="M56" s="171"/>
      <c r="Q56" s="172">
        <f>Q55*0.3*20/16</f>
        <v>2.23875</v>
      </c>
      <c r="R56" s="163"/>
      <c r="S56" s="162">
        <f t="shared" si="3"/>
        <v>0</v>
      </c>
      <c r="T56" s="162">
        <f t="shared" si="4"/>
        <v>0</v>
      </c>
      <c r="U56" s="193">
        <v>237.5</v>
      </c>
      <c r="V56" s="162">
        <f>ROUND(U56*Q56,2)</f>
        <v>531.70000000000005</v>
      </c>
      <c r="W56" s="162">
        <f t="shared" ref="W56" si="15">ROUND(V56*1.2,2)</f>
        <v>638.04</v>
      </c>
      <c r="X56" s="161">
        <f t="shared" si="12"/>
        <v>531.70000000000005</v>
      </c>
      <c r="Y56" s="162">
        <f t="shared" si="12"/>
        <v>638.04</v>
      </c>
      <c r="Z56" s="174">
        <f t="shared" si="2"/>
        <v>0</v>
      </c>
    </row>
    <row r="57" spans="1:26" ht="28.5" customHeight="1" x14ac:dyDescent="0.25">
      <c r="A57" s="175">
        <f>A55+1</f>
        <v>27</v>
      </c>
      <c r="B57" s="176" t="s">
        <v>74</v>
      </c>
      <c r="C57" s="175" t="s">
        <v>28</v>
      </c>
      <c r="D57" s="231">
        <v>5.97</v>
      </c>
      <c r="E57" s="179">
        <v>299.76</v>
      </c>
      <c r="F57" s="178">
        <f>ROUND(E57*D57,2)</f>
        <v>1789.57</v>
      </c>
      <c r="G57" s="178">
        <f t="shared" ref="G57" si="16">ROUND(F57*1.2,2)</f>
        <v>2147.48</v>
      </c>
      <c r="H57" s="180"/>
      <c r="I57" s="178"/>
      <c r="J57" s="178"/>
      <c r="K57" s="180">
        <f t="shared" si="11"/>
        <v>1789.57</v>
      </c>
      <c r="L57" s="178">
        <f t="shared" si="11"/>
        <v>2147.48</v>
      </c>
      <c r="M57" s="171" t="s">
        <v>70</v>
      </c>
      <c r="Q57" s="172">
        <v>5.97</v>
      </c>
      <c r="R57" s="163">
        <v>299.76</v>
      </c>
      <c r="S57" s="162">
        <f t="shared" si="3"/>
        <v>1789.5672</v>
      </c>
      <c r="T57" s="162">
        <f t="shared" si="4"/>
        <v>2147.4806399999998</v>
      </c>
      <c r="U57" s="161"/>
      <c r="V57" s="162"/>
      <c r="W57" s="162"/>
      <c r="X57" s="161">
        <f t="shared" si="12"/>
        <v>1789.5672</v>
      </c>
      <c r="Y57" s="162">
        <f t="shared" si="12"/>
        <v>2147.4806399999998</v>
      </c>
      <c r="Z57" s="174">
        <f t="shared" si="2"/>
        <v>6.3999999974839739E-4</v>
      </c>
    </row>
    <row r="58" spans="1:26" ht="15.75" x14ac:dyDescent="0.25">
      <c r="A58" s="186" t="s">
        <v>128</v>
      </c>
      <c r="B58" s="229" t="s">
        <v>75</v>
      </c>
      <c r="C58" s="197" t="s">
        <v>55</v>
      </c>
      <c r="D58" s="198">
        <f>D57*2.5*2</f>
        <v>29.849999999999998</v>
      </c>
      <c r="E58" s="199"/>
      <c r="F58" s="200"/>
      <c r="G58" s="200"/>
      <c r="H58" s="230">
        <v>296.39999999999998</v>
      </c>
      <c r="I58" s="200">
        <f t="shared" ref="I58" si="17">ROUND(H58*D58,2)</f>
        <v>8847.5400000000009</v>
      </c>
      <c r="J58" s="200">
        <f t="shared" ref="J58" si="18">ROUND(I58*1.2,2)</f>
        <v>10617.05</v>
      </c>
      <c r="K58" s="201">
        <f t="shared" si="11"/>
        <v>8847.5400000000009</v>
      </c>
      <c r="L58" s="200">
        <f t="shared" si="11"/>
        <v>10617.05</v>
      </c>
      <c r="M58" s="171"/>
      <c r="Q58" s="172">
        <f>Q57*2.5*2</f>
        <v>29.849999999999998</v>
      </c>
      <c r="R58" s="163"/>
      <c r="S58" s="162">
        <f t="shared" si="3"/>
        <v>0</v>
      </c>
      <c r="T58" s="162">
        <f t="shared" si="4"/>
        <v>0</v>
      </c>
      <c r="U58" s="193">
        <v>296.39999999999998</v>
      </c>
      <c r="V58" s="162">
        <f t="shared" ref="V58" si="19">ROUND(U58*Q58,2)</f>
        <v>8847.5400000000009</v>
      </c>
      <c r="W58" s="162">
        <f t="shared" ref="W58" si="20">ROUND(V58*1.2,2)</f>
        <v>10617.05</v>
      </c>
      <c r="X58" s="161">
        <f t="shared" si="12"/>
        <v>8847.5400000000009</v>
      </c>
      <c r="Y58" s="162">
        <f t="shared" si="12"/>
        <v>10617.05</v>
      </c>
      <c r="Z58" s="174">
        <f t="shared" si="2"/>
        <v>0</v>
      </c>
    </row>
    <row r="59" spans="1:26" ht="25.5" customHeight="1" x14ac:dyDescent="0.25">
      <c r="A59" s="186"/>
      <c r="B59" s="228" t="s">
        <v>129</v>
      </c>
      <c r="C59" s="153"/>
      <c r="D59" s="182"/>
      <c r="E59" s="158"/>
      <c r="F59" s="159"/>
      <c r="G59" s="159"/>
      <c r="H59" s="191"/>
      <c r="I59" s="159"/>
      <c r="J59" s="159"/>
      <c r="K59" s="156"/>
      <c r="L59" s="159"/>
      <c r="M59" s="171"/>
      <c r="Q59" s="172"/>
      <c r="R59" s="163"/>
      <c r="S59" s="162">
        <f t="shared" si="3"/>
        <v>0</v>
      </c>
      <c r="T59" s="162">
        <f t="shared" si="4"/>
        <v>0</v>
      </c>
      <c r="U59" s="193"/>
      <c r="V59" s="162"/>
      <c r="W59" s="162"/>
      <c r="X59" s="161"/>
      <c r="Y59" s="162"/>
      <c r="Z59" s="174">
        <f t="shared" si="2"/>
        <v>0</v>
      </c>
    </row>
    <row r="60" spans="1:26" ht="19.5" customHeight="1" x14ac:dyDescent="0.25">
      <c r="A60" s="186"/>
      <c r="B60" s="233" t="s">
        <v>130</v>
      </c>
      <c r="C60" s="153"/>
      <c r="D60" s="182"/>
      <c r="E60" s="158"/>
      <c r="F60" s="159"/>
      <c r="G60" s="159"/>
      <c r="H60" s="191"/>
      <c r="I60" s="159"/>
      <c r="J60" s="159"/>
      <c r="K60" s="156"/>
      <c r="L60" s="159"/>
      <c r="M60" s="171"/>
      <c r="Q60" s="172"/>
      <c r="R60" s="163"/>
      <c r="S60" s="162">
        <f t="shared" si="3"/>
        <v>0</v>
      </c>
      <c r="T60" s="162">
        <f t="shared" si="4"/>
        <v>0</v>
      </c>
      <c r="U60" s="193"/>
      <c r="V60" s="162"/>
      <c r="W60" s="162"/>
      <c r="X60" s="161"/>
      <c r="Y60" s="162"/>
      <c r="Z60" s="174">
        <f t="shared" si="2"/>
        <v>0</v>
      </c>
    </row>
    <row r="61" spans="1:26" ht="18.75" customHeight="1" x14ac:dyDescent="0.25">
      <c r="A61" s="214">
        <f>A57+1</f>
        <v>28</v>
      </c>
      <c r="B61" s="234" t="s">
        <v>133</v>
      </c>
      <c r="C61" s="214" t="s">
        <v>42</v>
      </c>
      <c r="D61" s="216">
        <v>1</v>
      </c>
      <c r="E61" s="219">
        <f>1974*0.7</f>
        <v>1381.8</v>
      </c>
      <c r="F61" s="223">
        <f>ROUND(E61*D61,2)</f>
        <v>1381.8</v>
      </c>
      <c r="G61" s="223">
        <f t="shared" ref="G61:G62" si="21">ROUND(F61*1.2,2)</f>
        <v>1658.16</v>
      </c>
      <c r="H61" s="225"/>
      <c r="I61" s="223"/>
      <c r="J61" s="223"/>
      <c r="K61" s="225">
        <f t="shared" ref="K61:L62" si="22">F61+I61</f>
        <v>1381.8</v>
      </c>
      <c r="L61" s="223">
        <f t="shared" si="22"/>
        <v>1658.16</v>
      </c>
      <c r="M61" s="171"/>
      <c r="Q61" s="172">
        <v>1</v>
      </c>
      <c r="R61" s="163">
        <f>1974*0.7</f>
        <v>1381.8</v>
      </c>
      <c r="S61" s="162">
        <f t="shared" si="3"/>
        <v>1381.8</v>
      </c>
      <c r="T61" s="162">
        <f t="shared" si="4"/>
        <v>1658.1599999999999</v>
      </c>
      <c r="U61" s="161"/>
      <c r="V61" s="162"/>
      <c r="W61" s="162"/>
      <c r="X61" s="161">
        <f t="shared" ref="X61:Y62" si="23">S61+V61</f>
        <v>1381.8</v>
      </c>
      <c r="Y61" s="162">
        <f t="shared" si="23"/>
        <v>1658.1599999999999</v>
      </c>
      <c r="Z61" s="174">
        <f t="shared" si="2"/>
        <v>0</v>
      </c>
    </row>
    <row r="62" spans="1:26" ht="18.75" customHeight="1" x14ac:dyDescent="0.25">
      <c r="A62" s="214">
        <f>A61+1</f>
        <v>29</v>
      </c>
      <c r="B62" s="234" t="s">
        <v>132</v>
      </c>
      <c r="C62" s="214" t="s">
        <v>23</v>
      </c>
      <c r="D62" s="222">
        <v>0.04</v>
      </c>
      <c r="E62" s="219">
        <f>10878.4*0.8</f>
        <v>8702.7199999999993</v>
      </c>
      <c r="F62" s="223">
        <f>ROUND(E62*D62,2)</f>
        <v>348.11</v>
      </c>
      <c r="G62" s="223">
        <f t="shared" si="21"/>
        <v>417.73</v>
      </c>
      <c r="H62" s="225"/>
      <c r="I62" s="223"/>
      <c r="J62" s="223"/>
      <c r="K62" s="225">
        <f t="shared" si="22"/>
        <v>348.11</v>
      </c>
      <c r="L62" s="223">
        <f t="shared" si="22"/>
        <v>417.73</v>
      </c>
      <c r="M62" s="171" t="s">
        <v>131</v>
      </c>
      <c r="Q62" s="172">
        <v>0.04</v>
      </c>
      <c r="R62" s="163">
        <f>10878.4*0.8</f>
        <v>8702.7199999999993</v>
      </c>
      <c r="S62" s="162">
        <f t="shared" si="3"/>
        <v>348.10879999999997</v>
      </c>
      <c r="T62" s="162">
        <f t="shared" si="4"/>
        <v>417.73055999999997</v>
      </c>
      <c r="U62" s="161"/>
      <c r="V62" s="162"/>
      <c r="W62" s="162"/>
      <c r="X62" s="161">
        <f t="shared" si="23"/>
        <v>348.10879999999997</v>
      </c>
      <c r="Y62" s="162">
        <f t="shared" si="23"/>
        <v>417.73055999999997</v>
      </c>
      <c r="Z62" s="174">
        <f t="shared" si="2"/>
        <v>5.5999999995037797E-4</v>
      </c>
    </row>
    <row r="63" spans="1:26" ht="15.75" x14ac:dyDescent="0.25">
      <c r="A63" s="186"/>
      <c r="B63" s="233" t="s">
        <v>134</v>
      </c>
      <c r="C63" s="153"/>
      <c r="D63" s="182"/>
      <c r="E63" s="158"/>
      <c r="F63" s="159"/>
      <c r="G63" s="159"/>
      <c r="H63" s="191"/>
      <c r="I63" s="159"/>
      <c r="J63" s="159"/>
      <c r="K63" s="156"/>
      <c r="L63" s="159"/>
      <c r="M63" s="171"/>
      <c r="Q63" s="172"/>
      <c r="R63" s="163"/>
      <c r="S63" s="162">
        <f t="shared" si="3"/>
        <v>0</v>
      </c>
      <c r="T63" s="162">
        <f t="shared" si="4"/>
        <v>0</v>
      </c>
      <c r="U63" s="193"/>
      <c r="V63" s="162"/>
      <c r="W63" s="162"/>
      <c r="X63" s="161"/>
      <c r="Y63" s="162"/>
      <c r="Z63" s="174">
        <f t="shared" si="2"/>
        <v>0</v>
      </c>
    </row>
    <row r="64" spans="1:26" ht="30" x14ac:dyDescent="0.25">
      <c r="A64" s="175">
        <f>A62+1</f>
        <v>30</v>
      </c>
      <c r="B64" s="176" t="s">
        <v>62</v>
      </c>
      <c r="C64" s="175" t="s">
        <v>23</v>
      </c>
      <c r="D64" s="177">
        <v>0.04</v>
      </c>
      <c r="E64" s="179">
        <v>17265.68</v>
      </c>
      <c r="F64" s="178">
        <f>ROUND(E64*D64,2)</f>
        <v>690.63</v>
      </c>
      <c r="G64" s="178">
        <f>ROUND(F64*1.2,2)</f>
        <v>828.76</v>
      </c>
      <c r="H64" s="195"/>
      <c r="I64" s="178"/>
      <c r="J64" s="178"/>
      <c r="K64" s="180">
        <f t="shared" ref="K64:L66" si="24">F64+I64</f>
        <v>690.63</v>
      </c>
      <c r="L64" s="178">
        <f t="shared" si="24"/>
        <v>828.76</v>
      </c>
      <c r="Q64" s="172">
        <v>0.04</v>
      </c>
      <c r="R64" s="163">
        <v>17265.68</v>
      </c>
      <c r="S64" s="162">
        <f t="shared" si="3"/>
        <v>690.62720000000002</v>
      </c>
      <c r="T64" s="162">
        <f t="shared" si="4"/>
        <v>828.75264000000004</v>
      </c>
      <c r="U64" s="193"/>
      <c r="V64" s="162"/>
      <c r="W64" s="162"/>
      <c r="X64" s="161">
        <f t="shared" ref="X64:Y66" si="25">S64+V64</f>
        <v>690.62720000000002</v>
      </c>
      <c r="Y64" s="162">
        <f t="shared" si="25"/>
        <v>828.75264000000004</v>
      </c>
      <c r="Z64" s="174">
        <f t="shared" si="2"/>
        <v>-7.3599999999487409E-3</v>
      </c>
    </row>
    <row r="65" spans="1:26" ht="18.75" customHeight="1" x14ac:dyDescent="0.25">
      <c r="A65" s="186" t="s">
        <v>52</v>
      </c>
      <c r="B65" s="229" t="s">
        <v>137</v>
      </c>
      <c r="C65" s="197" t="s">
        <v>42</v>
      </c>
      <c r="D65" s="226">
        <v>2</v>
      </c>
      <c r="E65" s="199"/>
      <c r="F65" s="200"/>
      <c r="G65" s="200"/>
      <c r="H65" s="230">
        <v>3400</v>
      </c>
      <c r="I65" s="200">
        <f>ROUND(H65*D65,2)</f>
        <v>6800</v>
      </c>
      <c r="J65" s="200">
        <f>ROUND(I65*1.2,2)</f>
        <v>8160</v>
      </c>
      <c r="K65" s="201">
        <f t="shared" si="24"/>
        <v>6800</v>
      </c>
      <c r="L65" s="200">
        <f t="shared" si="24"/>
        <v>8160</v>
      </c>
      <c r="M65" s="171" t="s">
        <v>92</v>
      </c>
      <c r="Q65" s="172">
        <v>2</v>
      </c>
      <c r="R65" s="163"/>
      <c r="S65" s="162">
        <f t="shared" si="3"/>
        <v>0</v>
      </c>
      <c r="T65" s="162">
        <f t="shared" si="4"/>
        <v>0</v>
      </c>
      <c r="U65" s="193">
        <v>3400</v>
      </c>
      <c r="V65" s="162">
        <f>ROUND(U65*Q65,2)</f>
        <v>6800</v>
      </c>
      <c r="W65" s="162">
        <f>ROUND(V65*1.2,2)</f>
        <v>8160</v>
      </c>
      <c r="X65" s="161">
        <f t="shared" si="25"/>
        <v>6800</v>
      </c>
      <c r="Y65" s="162">
        <f t="shared" si="25"/>
        <v>8160</v>
      </c>
      <c r="Z65" s="174">
        <f t="shared" si="2"/>
        <v>0</v>
      </c>
    </row>
    <row r="66" spans="1:26" ht="20.25" customHeight="1" x14ac:dyDescent="0.25">
      <c r="A66" s="214">
        <f>A64+1</f>
        <v>31</v>
      </c>
      <c r="B66" s="234" t="s">
        <v>135</v>
      </c>
      <c r="C66" s="214" t="s">
        <v>42</v>
      </c>
      <c r="D66" s="235">
        <v>1</v>
      </c>
      <c r="E66" s="219">
        <v>1974</v>
      </c>
      <c r="F66" s="223">
        <f>ROUND(E66*D66,2)</f>
        <v>1974</v>
      </c>
      <c r="G66" s="223">
        <f t="shared" ref="G66" si="26">ROUND(F66*1.2,2)</f>
        <v>2368.8000000000002</v>
      </c>
      <c r="H66" s="225"/>
      <c r="I66" s="223"/>
      <c r="J66" s="223"/>
      <c r="K66" s="225">
        <f t="shared" si="24"/>
        <v>1974</v>
      </c>
      <c r="L66" s="223">
        <f t="shared" si="24"/>
        <v>2368.8000000000002</v>
      </c>
      <c r="M66" s="171"/>
      <c r="Q66" s="161">
        <v>1</v>
      </c>
      <c r="R66" s="163">
        <v>1974</v>
      </c>
      <c r="S66" s="162">
        <f t="shared" si="3"/>
        <v>1974</v>
      </c>
      <c r="T66" s="162">
        <f t="shared" si="4"/>
        <v>2368.7999999999997</v>
      </c>
      <c r="U66" s="161"/>
      <c r="V66" s="162"/>
      <c r="W66" s="162"/>
      <c r="X66" s="161">
        <f t="shared" si="25"/>
        <v>1974</v>
      </c>
      <c r="Y66" s="162">
        <f t="shared" si="25"/>
        <v>2368.7999999999997</v>
      </c>
      <c r="Z66" s="174">
        <f t="shared" si="2"/>
        <v>0</v>
      </c>
    </row>
    <row r="67" spans="1:26" ht="19.5" customHeight="1" x14ac:dyDescent="0.25">
      <c r="A67" s="186"/>
      <c r="B67" s="233" t="s">
        <v>136</v>
      </c>
      <c r="C67" s="153"/>
      <c r="D67" s="182"/>
      <c r="E67" s="158"/>
      <c r="F67" s="159"/>
      <c r="G67" s="159"/>
      <c r="H67" s="191"/>
      <c r="I67" s="159"/>
      <c r="J67" s="159"/>
      <c r="K67" s="156"/>
      <c r="L67" s="159"/>
      <c r="M67" s="171"/>
      <c r="Q67" s="172"/>
      <c r="R67" s="163"/>
      <c r="S67" s="162">
        <f t="shared" si="3"/>
        <v>0</v>
      </c>
      <c r="T67" s="162">
        <f t="shared" si="4"/>
        <v>0</v>
      </c>
      <c r="U67" s="193"/>
      <c r="V67" s="162"/>
      <c r="W67" s="162"/>
      <c r="X67" s="161"/>
      <c r="Y67" s="162"/>
      <c r="Z67" s="174">
        <f t="shared" si="2"/>
        <v>0</v>
      </c>
    </row>
    <row r="68" spans="1:26" ht="18.75" customHeight="1" x14ac:dyDescent="0.25">
      <c r="A68" s="214">
        <f>A66+1</f>
        <v>32</v>
      </c>
      <c r="B68" s="234" t="s">
        <v>133</v>
      </c>
      <c r="C68" s="214" t="s">
        <v>42</v>
      </c>
      <c r="D68" s="216">
        <v>1</v>
      </c>
      <c r="E68" s="219">
        <f>1974*0.7</f>
        <v>1381.8</v>
      </c>
      <c r="F68" s="223">
        <f>ROUND(E68*D68,2)</f>
        <v>1381.8</v>
      </c>
      <c r="G68" s="223">
        <f t="shared" ref="G68:G69" si="27">ROUND(F68*1.2,2)</f>
        <v>1658.16</v>
      </c>
      <c r="H68" s="225"/>
      <c r="I68" s="223"/>
      <c r="J68" s="223"/>
      <c r="K68" s="225">
        <f t="shared" ref="K68:L69" si="28">F68+I68</f>
        <v>1381.8</v>
      </c>
      <c r="L68" s="223">
        <f t="shared" si="28"/>
        <v>1658.16</v>
      </c>
      <c r="M68" s="171"/>
      <c r="Q68" s="172">
        <v>1</v>
      </c>
      <c r="R68" s="163">
        <f>1974*0.7</f>
        <v>1381.8</v>
      </c>
      <c r="S68" s="162">
        <f t="shared" si="3"/>
        <v>1381.8</v>
      </c>
      <c r="T68" s="162">
        <f t="shared" si="4"/>
        <v>1658.1599999999999</v>
      </c>
      <c r="U68" s="161"/>
      <c r="V68" s="162"/>
      <c r="W68" s="162"/>
      <c r="X68" s="161">
        <f t="shared" ref="X68:Y69" si="29">S68+V68</f>
        <v>1381.8</v>
      </c>
      <c r="Y68" s="162">
        <f t="shared" si="29"/>
        <v>1658.1599999999999</v>
      </c>
      <c r="Z68" s="174">
        <f t="shared" si="2"/>
        <v>0</v>
      </c>
    </row>
    <row r="69" spans="1:26" ht="18.75" customHeight="1" x14ac:dyDescent="0.25">
      <c r="A69" s="214">
        <f>A68+1</f>
        <v>33</v>
      </c>
      <c r="B69" s="234" t="s">
        <v>132</v>
      </c>
      <c r="C69" s="214" t="s">
        <v>23</v>
      </c>
      <c r="D69" s="222">
        <v>0.08</v>
      </c>
      <c r="E69" s="219">
        <f>10878.4*0.8</f>
        <v>8702.7199999999993</v>
      </c>
      <c r="F69" s="223">
        <f>ROUND(E69*D69,2)</f>
        <v>696.22</v>
      </c>
      <c r="G69" s="223">
        <f t="shared" si="27"/>
        <v>835.46</v>
      </c>
      <c r="H69" s="225"/>
      <c r="I69" s="223"/>
      <c r="J69" s="223"/>
      <c r="K69" s="225">
        <f t="shared" si="28"/>
        <v>696.22</v>
      </c>
      <c r="L69" s="223">
        <f t="shared" si="28"/>
        <v>835.46</v>
      </c>
      <c r="M69" s="171" t="s">
        <v>131</v>
      </c>
      <c r="Q69" s="172">
        <v>0.08</v>
      </c>
      <c r="R69" s="163">
        <f>10878.4*0.8</f>
        <v>8702.7199999999993</v>
      </c>
      <c r="S69" s="162">
        <f t="shared" si="3"/>
        <v>696.21759999999995</v>
      </c>
      <c r="T69" s="162">
        <f t="shared" si="4"/>
        <v>835.46111999999994</v>
      </c>
      <c r="U69" s="161"/>
      <c r="V69" s="162"/>
      <c r="W69" s="162"/>
      <c r="X69" s="161">
        <f t="shared" si="29"/>
        <v>696.21759999999995</v>
      </c>
      <c r="Y69" s="162">
        <f t="shared" si="29"/>
        <v>835.46111999999994</v>
      </c>
      <c r="Z69" s="174">
        <f t="shared" si="2"/>
        <v>1.1199999999007559E-3</v>
      </c>
    </row>
    <row r="70" spans="1:26" ht="15.75" x14ac:dyDescent="0.25">
      <c r="A70" s="186"/>
      <c r="B70" s="233" t="s">
        <v>134</v>
      </c>
      <c r="C70" s="153"/>
      <c r="D70" s="182"/>
      <c r="E70" s="158"/>
      <c r="F70" s="159"/>
      <c r="G70" s="159"/>
      <c r="H70" s="191"/>
      <c r="I70" s="159"/>
      <c r="J70" s="159"/>
      <c r="K70" s="156"/>
      <c r="L70" s="159"/>
      <c r="M70" s="171"/>
      <c r="Q70" s="172"/>
      <c r="R70" s="163"/>
      <c r="S70" s="162">
        <f t="shared" si="3"/>
        <v>0</v>
      </c>
      <c r="T70" s="162">
        <f t="shared" si="4"/>
        <v>0</v>
      </c>
      <c r="U70" s="193"/>
      <c r="V70" s="162"/>
      <c r="W70" s="162"/>
      <c r="X70" s="161"/>
      <c r="Y70" s="162"/>
      <c r="Z70" s="174">
        <f t="shared" si="2"/>
        <v>0</v>
      </c>
    </row>
    <row r="71" spans="1:26" ht="30" x14ac:dyDescent="0.25">
      <c r="A71" s="214">
        <f>A69+1</f>
        <v>34</v>
      </c>
      <c r="B71" s="215" t="s">
        <v>62</v>
      </c>
      <c r="C71" s="214" t="s">
        <v>23</v>
      </c>
      <c r="D71" s="236">
        <v>8.7999999999999995E-2</v>
      </c>
      <c r="E71" s="219">
        <v>17265.68</v>
      </c>
      <c r="F71" s="223">
        <f>ROUND(E71*D71,2)</f>
        <v>1519.38</v>
      </c>
      <c r="G71" s="223">
        <f>ROUND(F71*1.2,2)</f>
        <v>1823.26</v>
      </c>
      <c r="H71" s="224"/>
      <c r="I71" s="223"/>
      <c r="J71" s="223"/>
      <c r="K71" s="225">
        <f t="shared" ref="K71:L73" si="30">F71+I71</f>
        <v>1519.38</v>
      </c>
      <c r="L71" s="223">
        <f t="shared" si="30"/>
        <v>1823.26</v>
      </c>
      <c r="Q71" s="172">
        <v>8.7999999999999995E-2</v>
      </c>
      <c r="R71" s="163">
        <v>17265.68</v>
      </c>
      <c r="S71" s="162">
        <f t="shared" si="3"/>
        <v>1519.3798399999998</v>
      </c>
      <c r="T71" s="162">
        <f t="shared" si="4"/>
        <v>1823.2558079999997</v>
      </c>
      <c r="U71" s="193"/>
      <c r="V71" s="162"/>
      <c r="W71" s="162"/>
      <c r="X71" s="161">
        <f t="shared" ref="X71:Y73" si="31">S71+V71</f>
        <v>1519.3798399999998</v>
      </c>
      <c r="Y71" s="162">
        <f t="shared" si="31"/>
        <v>1823.2558079999997</v>
      </c>
      <c r="Z71" s="174">
        <f t="shared" si="2"/>
        <v>-4.1920000003301539E-3</v>
      </c>
    </row>
    <row r="72" spans="1:26" ht="18.75" customHeight="1" x14ac:dyDescent="0.25">
      <c r="A72" s="186" t="s">
        <v>150</v>
      </c>
      <c r="B72" s="229" t="s">
        <v>138</v>
      </c>
      <c r="C72" s="197" t="s">
        <v>42</v>
      </c>
      <c r="D72" s="226">
        <v>1</v>
      </c>
      <c r="E72" s="199"/>
      <c r="F72" s="200"/>
      <c r="G72" s="200"/>
      <c r="H72" s="230">
        <v>3136</v>
      </c>
      <c r="I72" s="200">
        <f>ROUND(H72*D72,2)</f>
        <v>3136</v>
      </c>
      <c r="J72" s="200">
        <f>ROUND(I72*1.2,2)</f>
        <v>3763.2</v>
      </c>
      <c r="K72" s="201">
        <f t="shared" si="30"/>
        <v>3136</v>
      </c>
      <c r="L72" s="200">
        <f t="shared" si="30"/>
        <v>3763.2</v>
      </c>
      <c r="M72" s="171" t="s">
        <v>92</v>
      </c>
      <c r="Q72" s="172">
        <v>1</v>
      </c>
      <c r="R72" s="163"/>
      <c r="S72" s="162">
        <f t="shared" si="3"/>
        <v>0</v>
      </c>
      <c r="T72" s="162">
        <f t="shared" si="4"/>
        <v>0</v>
      </c>
      <c r="U72" s="193">
        <v>3136</v>
      </c>
      <c r="V72" s="162">
        <f>ROUND(U72*Q72,2)</f>
        <v>3136</v>
      </c>
      <c r="W72" s="162">
        <f>ROUND(V72*1.2,2)</f>
        <v>3763.2</v>
      </c>
      <c r="X72" s="161">
        <f t="shared" si="31"/>
        <v>3136</v>
      </c>
      <c r="Y72" s="162">
        <f t="shared" si="31"/>
        <v>3763.2</v>
      </c>
      <c r="Z72" s="174">
        <f t="shared" ref="Z72:Z76" si="32">Y72-L72</f>
        <v>0</v>
      </c>
    </row>
    <row r="73" spans="1:26" ht="20.25" customHeight="1" x14ac:dyDescent="0.25">
      <c r="A73" s="214">
        <f>A71+1</f>
        <v>35</v>
      </c>
      <c r="B73" s="234" t="s">
        <v>135</v>
      </c>
      <c r="C73" s="214" t="s">
        <v>42</v>
      </c>
      <c r="D73" s="235">
        <v>1</v>
      </c>
      <c r="E73" s="219">
        <v>1974</v>
      </c>
      <c r="F73" s="223">
        <f>ROUND(E73*D73,2)</f>
        <v>1974</v>
      </c>
      <c r="G73" s="223">
        <f t="shared" ref="G73" si="33">ROUND(F73*1.2,2)</f>
        <v>2368.8000000000002</v>
      </c>
      <c r="H73" s="225"/>
      <c r="I73" s="223"/>
      <c r="J73" s="223"/>
      <c r="K73" s="225">
        <f t="shared" si="30"/>
        <v>1974</v>
      </c>
      <c r="L73" s="223">
        <f t="shared" si="30"/>
        <v>2368.8000000000002</v>
      </c>
      <c r="M73" s="171"/>
      <c r="Q73" s="161">
        <v>1</v>
      </c>
      <c r="R73" s="163">
        <v>1974</v>
      </c>
      <c r="S73" s="162">
        <f t="shared" ref="S73:S75" si="34">Q73*R73</f>
        <v>1974</v>
      </c>
      <c r="T73" s="162">
        <f t="shared" ref="T73:T75" si="35">1.2*S73</f>
        <v>2368.7999999999997</v>
      </c>
      <c r="U73" s="161"/>
      <c r="V73" s="162"/>
      <c r="W73" s="162"/>
      <c r="X73" s="161">
        <f t="shared" si="31"/>
        <v>1974</v>
      </c>
      <c r="Y73" s="162">
        <f t="shared" si="31"/>
        <v>2368.7999999999997</v>
      </c>
      <c r="Z73" s="174">
        <f t="shared" si="32"/>
        <v>0</v>
      </c>
    </row>
    <row r="74" spans="1:26" ht="18.75" customHeight="1" x14ac:dyDescent="0.25">
      <c r="A74" s="153"/>
      <c r="B74" s="181" t="s">
        <v>67</v>
      </c>
      <c r="C74" s="153"/>
      <c r="D74" s="182"/>
      <c r="E74" s="158"/>
      <c r="F74" s="159"/>
      <c r="G74" s="159"/>
      <c r="H74" s="159"/>
      <c r="I74" s="159"/>
      <c r="J74" s="159"/>
      <c r="K74" s="156"/>
      <c r="L74" s="159"/>
      <c r="M74" s="171"/>
      <c r="Q74" s="172"/>
      <c r="R74" s="163"/>
      <c r="S74" s="162">
        <f t="shared" si="34"/>
        <v>0</v>
      </c>
      <c r="T74" s="162">
        <f t="shared" si="35"/>
        <v>0</v>
      </c>
      <c r="U74" s="162"/>
      <c r="V74" s="162"/>
      <c r="W74" s="162"/>
      <c r="X74" s="161"/>
      <c r="Y74" s="162"/>
      <c r="Z74" s="174">
        <f t="shared" si="32"/>
        <v>0</v>
      </c>
    </row>
    <row r="75" spans="1:26" ht="18.75" customHeight="1" x14ac:dyDescent="0.25">
      <c r="A75" s="164">
        <f>A73+1</f>
        <v>36</v>
      </c>
      <c r="B75" s="183" t="s">
        <v>26</v>
      </c>
      <c r="C75" s="175" t="s">
        <v>30</v>
      </c>
      <c r="D75" s="237">
        <v>0.216</v>
      </c>
      <c r="E75" s="167">
        <v>335</v>
      </c>
      <c r="F75" s="178">
        <f>ROUND(E75*D75,2)</f>
        <v>72.36</v>
      </c>
      <c r="G75" s="178">
        <f>ROUND(F75*1.2,2)</f>
        <v>86.83</v>
      </c>
      <c r="H75" s="179"/>
      <c r="I75" s="178"/>
      <c r="J75" s="178"/>
      <c r="K75" s="180">
        <f>F75+I75</f>
        <v>72.36</v>
      </c>
      <c r="L75" s="178">
        <f>G75+J75</f>
        <v>86.83</v>
      </c>
      <c r="M75" s="171" t="s">
        <v>27</v>
      </c>
      <c r="O75" s="185">
        <f>L75-D75*[11]СВОД!$U$2*1.2</f>
        <v>6.8020000000000067</v>
      </c>
      <c r="Q75" s="172">
        <v>0.216</v>
      </c>
      <c r="R75" s="173">
        <f>'[11]Резка+погр'!I3</f>
        <v>335</v>
      </c>
      <c r="S75" s="162">
        <f t="shared" si="34"/>
        <v>72.36</v>
      </c>
      <c r="T75" s="162">
        <f t="shared" si="35"/>
        <v>86.831999999999994</v>
      </c>
      <c r="U75" s="163"/>
      <c r="V75" s="162"/>
      <c r="W75" s="162"/>
      <c r="X75" s="161">
        <f>S75+V75</f>
        <v>72.36</v>
      </c>
      <c r="Y75" s="162">
        <f>T75+W75</f>
        <v>86.831999999999994</v>
      </c>
      <c r="Z75" s="174">
        <f t="shared" si="32"/>
        <v>1.9999999999953388E-3</v>
      </c>
    </row>
    <row r="76" spans="1:26" s="243" customFormat="1" ht="21.75" customHeight="1" x14ac:dyDescent="0.3">
      <c r="A76" s="238" t="s">
        <v>56</v>
      </c>
      <c r="B76" s="239"/>
      <c r="C76" s="239"/>
      <c r="D76" s="239"/>
      <c r="E76" s="240"/>
      <c r="F76" s="241">
        <f>SUM(F7:F75)</f>
        <v>874830.22999999975</v>
      </c>
      <c r="G76" s="241">
        <f>ROUND(F76*1.2,2)</f>
        <v>1049796.28</v>
      </c>
      <c r="H76" s="242"/>
      <c r="I76" s="241">
        <f>SUM(I7:I75)</f>
        <v>402689.4</v>
      </c>
      <c r="J76" s="241">
        <f>ROUND(I76*1.2,2)</f>
        <v>483227.28</v>
      </c>
      <c r="K76" s="241">
        <f>SUM(K7:K75)</f>
        <v>1277519.6299999999</v>
      </c>
      <c r="L76" s="241">
        <f>SUM(L8:L75)</f>
        <v>1533023.57</v>
      </c>
      <c r="O76" s="209">
        <f>SUM(O12:O75)</f>
        <v>301595.57200000004</v>
      </c>
      <c r="Q76" s="244"/>
      <c r="R76" s="244"/>
      <c r="S76" s="245">
        <f>SUM(S7:S75)</f>
        <v>638418.20753999997</v>
      </c>
      <c r="T76" s="245">
        <f t="shared" ref="T76:Y76" si="36">SUM(T7:T75)</f>
        <v>766101.84904800029</v>
      </c>
      <c r="U76" s="245">
        <f t="shared" si="36"/>
        <v>48980.979999999996</v>
      </c>
      <c r="V76" s="245">
        <f t="shared" si="36"/>
        <v>402689.4</v>
      </c>
      <c r="W76" s="245">
        <f t="shared" si="36"/>
        <v>483227.28999999992</v>
      </c>
      <c r="X76" s="245">
        <f t="shared" si="36"/>
        <v>1041107.6075400001</v>
      </c>
      <c r="Y76" s="245">
        <f t="shared" si="36"/>
        <v>1533009.1390480003</v>
      </c>
      <c r="Z76" s="174">
        <f t="shared" si="32"/>
        <v>-14.430951999733225</v>
      </c>
    </row>
    <row r="78" spans="1:26" x14ac:dyDescent="0.25">
      <c r="B78" s="246" t="s">
        <v>211</v>
      </c>
    </row>
    <row r="79" spans="1:26" x14ac:dyDescent="0.25">
      <c r="B79" s="249" t="s">
        <v>212</v>
      </c>
    </row>
  </sheetData>
  <conditionalFormatting sqref="Z8:Z76">
    <cfRule type="cellIs" dxfId="7" priority="1" operator="greaterThan">
      <formula>1</formula>
    </cfRule>
    <cfRule type="cellIs" dxfId="6" priority="2" operator="lessThan">
      <formula>-1</formula>
    </cfRule>
  </conditionalFormatting>
  <pageMargins left="0.7" right="0.7" top="0.75" bottom="0.75" header="0.3" footer="0.3"/>
  <pageSetup paperSize="9" scale="38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3FAEBE-7723-4C2D-8E66-A162B3EFCCBC}">
  <sheetPr>
    <tabColor theme="9" tint="0.79998168889431442"/>
  </sheetPr>
  <dimension ref="A1:Z93"/>
  <sheetViews>
    <sheetView zoomScale="40" zoomScaleNormal="40" zoomScaleSheetLayoutView="80" workbookViewId="0">
      <selection activeCell="Z88" sqref="Z88:Z89"/>
    </sheetView>
  </sheetViews>
  <sheetFormatPr defaultColWidth="8.85546875" defaultRowHeight="15" x14ac:dyDescent="0.25"/>
  <cols>
    <col min="2" max="2" width="65.140625" customWidth="1"/>
    <col min="3" max="3" width="9.28515625" customWidth="1"/>
    <col min="4" max="4" width="11" bestFit="1" customWidth="1"/>
    <col min="5" max="5" width="15.140625" customWidth="1"/>
    <col min="6" max="6" width="16" customWidth="1"/>
    <col min="7" max="7" width="17.140625" style="64" customWidth="1"/>
    <col min="8" max="8" width="16.140625" style="64" customWidth="1"/>
    <col min="9" max="12" width="16.140625" customWidth="1"/>
    <col min="13" max="13" width="55.42578125" style="19" customWidth="1"/>
    <col min="17" max="17" width="11" bestFit="1" customWidth="1"/>
    <col min="18" max="18" width="15.140625" customWidth="1"/>
    <col min="19" max="19" width="16" customWidth="1"/>
    <col min="20" max="20" width="17.140625" style="64" customWidth="1"/>
    <col min="21" max="21" width="16.140625" style="64" customWidth="1"/>
    <col min="22" max="25" width="16.140625" customWidth="1"/>
    <col min="26" max="26" width="32.5703125" customWidth="1"/>
  </cols>
  <sheetData>
    <row r="1" spans="1:26" ht="14.45" customHeight="1" x14ac:dyDescent="0.25">
      <c r="A1" s="304" t="s">
        <v>0</v>
      </c>
      <c r="B1" s="307" t="s">
        <v>8</v>
      </c>
      <c r="C1" s="310" t="s">
        <v>9</v>
      </c>
      <c r="D1" s="310" t="s">
        <v>10</v>
      </c>
      <c r="E1" s="311" t="s">
        <v>11</v>
      </c>
      <c r="F1" s="312"/>
      <c r="G1" s="312"/>
      <c r="H1" s="312"/>
      <c r="I1" s="312"/>
      <c r="J1" s="312"/>
      <c r="K1" s="312"/>
      <c r="L1" s="312"/>
      <c r="Q1" s="310" t="s">
        <v>10</v>
      </c>
      <c r="R1" s="311" t="s">
        <v>11</v>
      </c>
      <c r="S1" s="312"/>
      <c r="T1" s="312"/>
      <c r="U1" s="312"/>
      <c r="V1" s="312"/>
      <c r="W1" s="312"/>
      <c r="X1" s="312"/>
      <c r="Y1" s="312"/>
    </row>
    <row r="2" spans="1:26" ht="14.45" customHeight="1" x14ac:dyDescent="0.25">
      <c r="A2" s="305"/>
      <c r="B2" s="308"/>
      <c r="C2" s="310"/>
      <c r="D2" s="310"/>
      <c r="E2" s="313"/>
      <c r="F2" s="314"/>
      <c r="G2" s="314"/>
      <c r="H2" s="314"/>
      <c r="I2" s="314"/>
      <c r="J2" s="314"/>
      <c r="K2" s="314"/>
      <c r="L2" s="314"/>
      <c r="Q2" s="310"/>
      <c r="R2" s="313"/>
      <c r="S2" s="314"/>
      <c r="T2" s="314"/>
      <c r="U2" s="314"/>
      <c r="V2" s="314"/>
      <c r="W2" s="314"/>
      <c r="X2" s="314"/>
      <c r="Y2" s="314"/>
    </row>
    <row r="3" spans="1:26" ht="27.75" customHeight="1" x14ac:dyDescent="0.25">
      <c r="A3" s="305"/>
      <c r="B3" s="308"/>
      <c r="C3" s="310"/>
      <c r="D3" s="310"/>
      <c r="E3" s="310" t="s">
        <v>12</v>
      </c>
      <c r="F3" s="310"/>
      <c r="G3" s="310"/>
      <c r="H3" s="310" t="s">
        <v>13</v>
      </c>
      <c r="I3" s="310"/>
      <c r="J3" s="310"/>
      <c r="K3" s="301" t="s">
        <v>14</v>
      </c>
      <c r="L3" s="301"/>
      <c r="Q3" s="310"/>
      <c r="R3" s="310" t="s">
        <v>12</v>
      </c>
      <c r="S3" s="310"/>
      <c r="T3" s="310"/>
      <c r="U3" s="310" t="s">
        <v>13</v>
      </c>
      <c r="V3" s="310"/>
      <c r="W3" s="310"/>
      <c r="X3" s="301" t="s">
        <v>14</v>
      </c>
      <c r="Y3" s="301"/>
    </row>
    <row r="4" spans="1:26" ht="56.1" customHeight="1" x14ac:dyDescent="0.25">
      <c r="A4" s="306"/>
      <c r="B4" s="309"/>
      <c r="C4" s="310"/>
      <c r="D4" s="310"/>
      <c r="E4" s="124" t="s">
        <v>15</v>
      </c>
      <c r="F4" s="124" t="s">
        <v>16</v>
      </c>
      <c r="G4" s="20" t="s">
        <v>17</v>
      </c>
      <c r="H4" s="124" t="s">
        <v>15</v>
      </c>
      <c r="I4" s="124" t="s">
        <v>16</v>
      </c>
      <c r="J4" s="20" t="s">
        <v>17</v>
      </c>
      <c r="K4" s="124" t="s">
        <v>18</v>
      </c>
      <c r="L4" s="124" t="s">
        <v>3</v>
      </c>
      <c r="Q4" s="310"/>
      <c r="R4" s="124" t="s">
        <v>15</v>
      </c>
      <c r="S4" s="124" t="s">
        <v>16</v>
      </c>
      <c r="T4" s="20" t="s">
        <v>17</v>
      </c>
      <c r="U4" s="124" t="s">
        <v>15</v>
      </c>
      <c r="V4" s="124" t="s">
        <v>16</v>
      </c>
      <c r="W4" s="20" t="s">
        <v>17</v>
      </c>
      <c r="X4" s="124" t="s">
        <v>18</v>
      </c>
      <c r="Y4" s="124" t="s">
        <v>3</v>
      </c>
    </row>
    <row r="5" spans="1:26" x14ac:dyDescent="0.25">
      <c r="A5" s="21">
        <v>1</v>
      </c>
      <c r="B5" s="22">
        <v>2</v>
      </c>
      <c r="C5" s="22">
        <v>3</v>
      </c>
      <c r="D5" s="22">
        <v>4</v>
      </c>
      <c r="E5" s="22">
        <v>5</v>
      </c>
      <c r="F5" s="22">
        <v>6</v>
      </c>
      <c r="G5" s="22">
        <v>7</v>
      </c>
      <c r="H5"/>
      <c r="Q5" s="22">
        <v>4</v>
      </c>
      <c r="R5" s="22">
        <v>5</v>
      </c>
      <c r="S5" s="22">
        <v>6</v>
      </c>
      <c r="T5" s="22">
        <v>7</v>
      </c>
      <c r="U5"/>
    </row>
    <row r="6" spans="1:26" ht="20.25" customHeight="1" x14ac:dyDescent="0.25">
      <c r="A6" s="23"/>
      <c r="B6" s="315" t="s">
        <v>120</v>
      </c>
      <c r="C6" s="316"/>
      <c r="D6" s="316"/>
      <c r="E6" s="24"/>
      <c r="F6" s="25"/>
      <c r="G6" s="26"/>
      <c r="H6" s="26"/>
      <c r="I6" s="26"/>
      <c r="J6" s="26"/>
      <c r="K6" s="26"/>
      <c r="L6" s="26"/>
      <c r="R6" s="24"/>
      <c r="S6" s="25"/>
      <c r="T6" s="26"/>
      <c r="U6" s="26"/>
      <c r="V6" s="26"/>
      <c r="W6" s="26"/>
      <c r="X6" s="26"/>
      <c r="Y6" s="26"/>
    </row>
    <row r="7" spans="1:26" ht="24" customHeight="1" x14ac:dyDescent="0.25">
      <c r="A7" s="27"/>
      <c r="B7" s="28" t="s">
        <v>19</v>
      </c>
      <c r="C7" s="14"/>
      <c r="D7" s="14"/>
      <c r="E7" s="29"/>
      <c r="F7" s="30"/>
      <c r="G7" s="30"/>
      <c r="H7" s="31"/>
      <c r="I7" s="32"/>
      <c r="J7" s="32"/>
      <c r="K7" s="29"/>
      <c r="L7" s="30"/>
      <c r="Q7" s="14"/>
      <c r="R7" s="29"/>
      <c r="S7" s="30"/>
      <c r="T7" s="30"/>
      <c r="U7" s="31"/>
      <c r="V7" s="32"/>
      <c r="W7" s="32"/>
      <c r="X7" s="29"/>
      <c r="Y7" s="30"/>
    </row>
    <row r="8" spans="1:26" ht="18.75" customHeight="1" x14ac:dyDescent="0.25">
      <c r="A8" s="104">
        <v>1</v>
      </c>
      <c r="B8" s="90" t="s">
        <v>119</v>
      </c>
      <c r="C8" s="107" t="s">
        <v>42</v>
      </c>
      <c r="D8" s="98">
        <v>14</v>
      </c>
      <c r="E8" s="92">
        <v>1055.02</v>
      </c>
      <c r="F8" s="105">
        <f>ROUND(E8*D8,2)</f>
        <v>14770.28</v>
      </c>
      <c r="G8" s="105">
        <f>ROUND(F8*1.2,2)</f>
        <v>17724.34</v>
      </c>
      <c r="H8" s="93"/>
      <c r="I8" s="105"/>
      <c r="J8" s="105"/>
      <c r="K8" s="106">
        <f t="shared" ref="K8:L11" si="0">F8+I8</f>
        <v>14770.28</v>
      </c>
      <c r="L8" s="105">
        <f t="shared" si="0"/>
        <v>17724.34</v>
      </c>
      <c r="M8" s="60" t="s">
        <v>24</v>
      </c>
      <c r="Q8" s="204">
        <f>D8</f>
        <v>14</v>
      </c>
      <c r="R8" s="167">
        <f>E8</f>
        <v>1055.02</v>
      </c>
      <c r="S8" s="167">
        <f>Q8*R8</f>
        <v>14770.279999999999</v>
      </c>
      <c r="T8" s="167">
        <f>1.2*S8</f>
        <v>17724.335999999999</v>
      </c>
      <c r="U8" s="257">
        <f>H8</f>
        <v>0</v>
      </c>
      <c r="V8" s="167">
        <f>U8*Q8</f>
        <v>0</v>
      </c>
      <c r="W8" s="167">
        <f>1.2*V8</f>
        <v>0</v>
      </c>
      <c r="X8" s="257">
        <f>S8+V8</f>
        <v>14770.279999999999</v>
      </c>
      <c r="Y8" s="167">
        <f>T8+W8</f>
        <v>17724.335999999999</v>
      </c>
      <c r="Z8" s="282">
        <f t="shared" ref="Z8" si="1">Y8-L8</f>
        <v>-4.0000000008149073E-3</v>
      </c>
    </row>
    <row r="9" spans="1:26" ht="18.75" customHeight="1" x14ac:dyDescent="0.25">
      <c r="A9" s="102">
        <f>A8+1</f>
        <v>2</v>
      </c>
      <c r="B9" s="84" t="s">
        <v>20</v>
      </c>
      <c r="C9" s="83" t="s">
        <v>21</v>
      </c>
      <c r="D9" s="85">
        <v>124.64</v>
      </c>
      <c r="E9" s="125">
        <v>1800</v>
      </c>
      <c r="F9" s="86">
        <f>ROUND(E9*D9,2)</f>
        <v>224352</v>
      </c>
      <c r="G9" s="86">
        <f>ROUND(F9*1.2,2)</f>
        <v>269222.40000000002</v>
      </c>
      <c r="H9" s="87"/>
      <c r="I9" s="86"/>
      <c r="J9" s="86"/>
      <c r="K9" s="88">
        <f t="shared" si="0"/>
        <v>224352</v>
      </c>
      <c r="L9" s="86">
        <f t="shared" si="0"/>
        <v>269222.40000000002</v>
      </c>
      <c r="M9" s="122" t="s">
        <v>214</v>
      </c>
      <c r="Q9" s="204">
        <f t="shared" ref="Q9:Q32" si="2">D9</f>
        <v>124.64</v>
      </c>
      <c r="R9" s="167">
        <f t="shared" ref="R9:R32" si="3">E9</f>
        <v>1800</v>
      </c>
      <c r="S9" s="167">
        <f t="shared" ref="S9:S32" si="4">Q9*R9</f>
        <v>224352</v>
      </c>
      <c r="T9" s="167">
        <f t="shared" ref="T9:T32" si="5">1.2*S9</f>
        <v>269222.39999999997</v>
      </c>
      <c r="U9" s="257">
        <f t="shared" ref="U9:U32" si="6">H9</f>
        <v>0</v>
      </c>
      <c r="V9" s="167">
        <f t="shared" ref="V9:V32" si="7">U9*Q9</f>
        <v>0</v>
      </c>
      <c r="W9" s="167">
        <f t="shared" ref="W9:W32" si="8">1.2*V9</f>
        <v>0</v>
      </c>
      <c r="X9" s="257">
        <f t="shared" ref="X9:X32" si="9">S9+V9</f>
        <v>224352</v>
      </c>
      <c r="Y9" s="167">
        <f t="shared" ref="Y9:Y32" si="10">T9+W9</f>
        <v>269222.39999999997</v>
      </c>
      <c r="Z9" s="282">
        <f t="shared" ref="Z9:Z32" si="11">Y9-L9</f>
        <v>0</v>
      </c>
    </row>
    <row r="10" spans="1:26" ht="18.75" customHeight="1" x14ac:dyDescent="0.25">
      <c r="A10" s="104">
        <f>A9+1</f>
        <v>3</v>
      </c>
      <c r="B10" s="90" t="s">
        <v>22</v>
      </c>
      <c r="C10" s="89" t="s">
        <v>23</v>
      </c>
      <c r="D10" s="91">
        <v>49.35</v>
      </c>
      <c r="E10" s="92">
        <f>ROUND(65055.24/(297.03*0.05),2)</f>
        <v>4380.38</v>
      </c>
      <c r="F10" s="105">
        <f>ROUND(E10*D10,2)</f>
        <v>216171.75</v>
      </c>
      <c r="G10" s="105">
        <f>ROUND(F10*1.2,2)</f>
        <v>259406.1</v>
      </c>
      <c r="H10" s="93"/>
      <c r="I10" s="105"/>
      <c r="J10" s="105"/>
      <c r="K10" s="106">
        <f t="shared" si="0"/>
        <v>216171.75</v>
      </c>
      <c r="L10" s="105">
        <f t="shared" si="0"/>
        <v>259406.1</v>
      </c>
      <c r="M10" s="19" t="s">
        <v>24</v>
      </c>
      <c r="Q10" s="204">
        <f t="shared" si="2"/>
        <v>49.35</v>
      </c>
      <c r="R10" s="167">
        <f t="shared" si="3"/>
        <v>4380.38</v>
      </c>
      <c r="S10" s="167">
        <f t="shared" si="4"/>
        <v>216171.75300000003</v>
      </c>
      <c r="T10" s="167">
        <f t="shared" si="5"/>
        <v>259406.10360000003</v>
      </c>
      <c r="U10" s="257">
        <f t="shared" si="6"/>
        <v>0</v>
      </c>
      <c r="V10" s="167">
        <f t="shared" si="7"/>
        <v>0</v>
      </c>
      <c r="W10" s="167">
        <f t="shared" si="8"/>
        <v>0</v>
      </c>
      <c r="X10" s="257">
        <f t="shared" si="9"/>
        <v>216171.75300000003</v>
      </c>
      <c r="Y10" s="167">
        <f t="shared" si="10"/>
        <v>259406.10360000003</v>
      </c>
      <c r="Z10" s="282">
        <f t="shared" si="11"/>
        <v>3.6000000254716724E-3</v>
      </c>
    </row>
    <row r="11" spans="1:26" ht="18.75" customHeight="1" x14ac:dyDescent="0.25">
      <c r="A11" s="104">
        <f>A10+1</f>
        <v>4</v>
      </c>
      <c r="B11" s="90" t="s">
        <v>25</v>
      </c>
      <c r="C11" s="89" t="s">
        <v>23</v>
      </c>
      <c r="D11" s="91">
        <v>77.92</v>
      </c>
      <c r="E11" s="94">
        <v>304</v>
      </c>
      <c r="F11" s="105">
        <f>ROUND(E11*D11,2)</f>
        <v>23687.68</v>
      </c>
      <c r="G11" s="105">
        <f>ROUND(F11*1.2,2)</f>
        <v>28425.22</v>
      </c>
      <c r="H11" s="105"/>
      <c r="I11" s="105"/>
      <c r="J11" s="105"/>
      <c r="K11" s="106">
        <f t="shared" si="0"/>
        <v>23687.68</v>
      </c>
      <c r="L11" s="105">
        <f t="shared" si="0"/>
        <v>28425.22</v>
      </c>
      <c r="M11" s="19" t="s">
        <v>24</v>
      </c>
      <c r="Q11" s="204">
        <f t="shared" si="2"/>
        <v>77.92</v>
      </c>
      <c r="R11" s="167">
        <f t="shared" si="3"/>
        <v>304</v>
      </c>
      <c r="S11" s="167">
        <f t="shared" si="4"/>
        <v>23687.68</v>
      </c>
      <c r="T11" s="167">
        <f t="shared" si="5"/>
        <v>28425.216</v>
      </c>
      <c r="U11" s="257">
        <f t="shared" si="6"/>
        <v>0</v>
      </c>
      <c r="V11" s="167">
        <f t="shared" si="7"/>
        <v>0</v>
      </c>
      <c r="W11" s="167">
        <f t="shared" si="8"/>
        <v>0</v>
      </c>
      <c r="X11" s="257">
        <f t="shared" si="9"/>
        <v>23687.68</v>
      </c>
      <c r="Y11" s="167">
        <f t="shared" si="10"/>
        <v>28425.216</v>
      </c>
      <c r="Z11" s="282">
        <f t="shared" si="11"/>
        <v>-4.0000000008149073E-3</v>
      </c>
    </row>
    <row r="12" spans="1:26" ht="18.75" customHeight="1" x14ac:dyDescent="0.25">
      <c r="A12" s="27"/>
      <c r="B12" s="69" t="s">
        <v>67</v>
      </c>
      <c r="C12" s="33"/>
      <c r="D12" s="34"/>
      <c r="E12" s="70"/>
      <c r="F12" s="32"/>
      <c r="G12" s="32"/>
      <c r="H12" s="32"/>
      <c r="I12" s="32"/>
      <c r="J12" s="32"/>
      <c r="K12" s="29"/>
      <c r="L12" s="32"/>
      <c r="M12" s="60"/>
      <c r="Q12" s="204">
        <f t="shared" si="2"/>
        <v>0</v>
      </c>
      <c r="R12" s="167">
        <f t="shared" si="3"/>
        <v>0</v>
      </c>
      <c r="S12" s="167">
        <f t="shared" si="4"/>
        <v>0</v>
      </c>
      <c r="T12" s="167">
        <f t="shared" si="5"/>
        <v>0</v>
      </c>
      <c r="U12" s="257">
        <f t="shared" si="6"/>
        <v>0</v>
      </c>
      <c r="V12" s="167">
        <f t="shared" si="7"/>
        <v>0</v>
      </c>
      <c r="W12" s="167">
        <f t="shared" si="8"/>
        <v>0</v>
      </c>
      <c r="X12" s="257">
        <f t="shared" si="9"/>
        <v>0</v>
      </c>
      <c r="Y12" s="167">
        <f t="shared" si="10"/>
        <v>0</v>
      </c>
      <c r="Z12" s="282">
        <f t="shared" si="11"/>
        <v>0</v>
      </c>
    </row>
    <row r="13" spans="1:26" ht="18.75" customHeight="1" x14ac:dyDescent="0.25">
      <c r="A13" s="104">
        <f>A11+1</f>
        <v>5</v>
      </c>
      <c r="B13" s="95" t="s">
        <v>26</v>
      </c>
      <c r="C13" s="89" t="s">
        <v>30</v>
      </c>
      <c r="D13" s="91">
        <f>1.4+199.32</f>
        <v>200.72</v>
      </c>
      <c r="E13" s="92">
        <v>431.37</v>
      </c>
      <c r="F13" s="105">
        <f>ROUND(E13*D13,2)</f>
        <v>86584.59</v>
      </c>
      <c r="G13" s="105">
        <f>ROUND(F13*1.2,2)</f>
        <v>103901.51</v>
      </c>
      <c r="H13" s="93"/>
      <c r="I13" s="105"/>
      <c r="J13" s="105"/>
      <c r="K13" s="106">
        <f>F13+I13</f>
        <v>86584.59</v>
      </c>
      <c r="L13" s="105">
        <f>G13+J13</f>
        <v>103901.51</v>
      </c>
      <c r="M13" s="60"/>
      <c r="Q13" s="204">
        <f t="shared" si="2"/>
        <v>200.72</v>
      </c>
      <c r="R13" s="168">
        <v>335</v>
      </c>
      <c r="S13" s="167">
        <f t="shared" si="4"/>
        <v>67241.2</v>
      </c>
      <c r="T13" s="167">
        <f t="shared" si="5"/>
        <v>80689.439999999988</v>
      </c>
      <c r="U13" s="257">
        <f t="shared" si="6"/>
        <v>0</v>
      </c>
      <c r="V13" s="167">
        <f t="shared" si="7"/>
        <v>0</v>
      </c>
      <c r="W13" s="167">
        <f t="shared" si="8"/>
        <v>0</v>
      </c>
      <c r="X13" s="257">
        <f t="shared" si="9"/>
        <v>67241.2</v>
      </c>
      <c r="Y13" s="167">
        <f t="shared" si="10"/>
        <v>80689.439999999988</v>
      </c>
      <c r="Z13" s="282">
        <f t="shared" si="11"/>
        <v>-23212.070000000007</v>
      </c>
    </row>
    <row r="14" spans="1:26" ht="18.75" customHeight="1" x14ac:dyDescent="0.25">
      <c r="A14" s="45"/>
      <c r="B14" s="36" t="s">
        <v>33</v>
      </c>
      <c r="C14" s="33"/>
      <c r="D14" s="46"/>
      <c r="E14" s="47"/>
      <c r="F14" s="48"/>
      <c r="G14" s="49"/>
      <c r="H14" s="50"/>
      <c r="I14" s="51"/>
      <c r="J14" s="51"/>
      <c r="K14" s="52"/>
      <c r="L14" s="51"/>
      <c r="Q14" s="204">
        <f t="shared" si="2"/>
        <v>0</v>
      </c>
      <c r="R14" s="167">
        <f t="shared" si="3"/>
        <v>0</v>
      </c>
      <c r="S14" s="167">
        <f t="shared" si="4"/>
        <v>0</v>
      </c>
      <c r="T14" s="167">
        <f t="shared" si="5"/>
        <v>0</v>
      </c>
      <c r="U14" s="257">
        <f t="shared" si="6"/>
        <v>0</v>
      </c>
      <c r="V14" s="167">
        <f t="shared" si="7"/>
        <v>0</v>
      </c>
      <c r="W14" s="167">
        <f t="shared" si="8"/>
        <v>0</v>
      </c>
      <c r="X14" s="257">
        <f t="shared" si="9"/>
        <v>0</v>
      </c>
      <c r="Y14" s="167">
        <f t="shared" si="10"/>
        <v>0</v>
      </c>
      <c r="Z14" s="282">
        <f t="shared" si="11"/>
        <v>0</v>
      </c>
    </row>
    <row r="15" spans="1:26" ht="18.75" customHeight="1" x14ac:dyDescent="0.25">
      <c r="A15" s="45"/>
      <c r="B15" s="71" t="s">
        <v>85</v>
      </c>
      <c r="C15" s="33"/>
      <c r="D15" s="46"/>
      <c r="E15" s="47"/>
      <c r="F15" s="48"/>
      <c r="G15" s="49"/>
      <c r="H15" s="50"/>
      <c r="I15" s="51"/>
      <c r="J15" s="51"/>
      <c r="K15" s="52"/>
      <c r="L15" s="51"/>
      <c r="Q15" s="204">
        <f t="shared" si="2"/>
        <v>0</v>
      </c>
      <c r="R15" s="167">
        <f t="shared" si="3"/>
        <v>0</v>
      </c>
      <c r="S15" s="167">
        <f t="shared" si="4"/>
        <v>0</v>
      </c>
      <c r="T15" s="167">
        <f t="shared" si="5"/>
        <v>0</v>
      </c>
      <c r="U15" s="257">
        <f t="shared" si="6"/>
        <v>0</v>
      </c>
      <c r="V15" s="167">
        <f t="shared" si="7"/>
        <v>0</v>
      </c>
      <c r="W15" s="167">
        <f t="shared" si="8"/>
        <v>0</v>
      </c>
      <c r="X15" s="257">
        <f t="shared" si="9"/>
        <v>0</v>
      </c>
      <c r="Y15" s="167">
        <f t="shared" si="10"/>
        <v>0</v>
      </c>
      <c r="Z15" s="282">
        <f t="shared" si="11"/>
        <v>0</v>
      </c>
    </row>
    <row r="16" spans="1:26" ht="18.75" customHeight="1" x14ac:dyDescent="0.25">
      <c r="A16" s="104">
        <f>A13+1</f>
        <v>6</v>
      </c>
      <c r="B16" s="90" t="s">
        <v>83</v>
      </c>
      <c r="C16" s="89" t="s">
        <v>23</v>
      </c>
      <c r="D16" s="91">
        <v>96.84</v>
      </c>
      <c r="E16" s="93">
        <v>355.3</v>
      </c>
      <c r="F16" s="105">
        <f>ROUND(E16*D16,2)</f>
        <v>34407.25</v>
      </c>
      <c r="G16" s="105">
        <f>ROUND(F16*1.2,2)</f>
        <v>41288.699999999997</v>
      </c>
      <c r="H16" s="108"/>
      <c r="I16" s="109"/>
      <c r="J16" s="109"/>
      <c r="K16" s="94">
        <f t="shared" ref="K16:L31" si="12">F16+I16</f>
        <v>34407.25</v>
      </c>
      <c r="L16" s="92">
        <f t="shared" si="12"/>
        <v>41288.699999999997</v>
      </c>
      <c r="Q16" s="204">
        <f t="shared" si="2"/>
        <v>96.84</v>
      </c>
      <c r="R16" s="167">
        <f t="shared" si="3"/>
        <v>355.3</v>
      </c>
      <c r="S16" s="167">
        <f t="shared" si="4"/>
        <v>34407.252</v>
      </c>
      <c r="T16" s="167">
        <f t="shared" si="5"/>
        <v>41288.702400000002</v>
      </c>
      <c r="U16" s="257">
        <f t="shared" si="6"/>
        <v>0</v>
      </c>
      <c r="V16" s="167">
        <f t="shared" si="7"/>
        <v>0</v>
      </c>
      <c r="W16" s="167">
        <f t="shared" si="8"/>
        <v>0</v>
      </c>
      <c r="X16" s="257">
        <f t="shared" si="9"/>
        <v>34407.252</v>
      </c>
      <c r="Y16" s="167">
        <f t="shared" si="10"/>
        <v>41288.702400000002</v>
      </c>
      <c r="Z16" s="282">
        <f t="shared" si="11"/>
        <v>2.4000000048545189E-3</v>
      </c>
    </row>
    <row r="17" spans="1:26" ht="27.75" customHeight="1" x14ac:dyDescent="0.25">
      <c r="A17" s="104">
        <f>A16+1</f>
        <v>7</v>
      </c>
      <c r="B17" s="90" t="s">
        <v>34</v>
      </c>
      <c r="C17" s="89" t="s">
        <v>23</v>
      </c>
      <c r="D17" s="91">
        <v>3</v>
      </c>
      <c r="E17" s="93">
        <v>1688.15</v>
      </c>
      <c r="F17" s="105">
        <f>ROUND(E17*D17,2)</f>
        <v>5064.45</v>
      </c>
      <c r="G17" s="105">
        <f>ROUND(F17*1.2,2)</f>
        <v>6077.34</v>
      </c>
      <c r="H17" s="108"/>
      <c r="I17" s="109"/>
      <c r="J17" s="109"/>
      <c r="K17" s="94">
        <f t="shared" si="12"/>
        <v>5064.45</v>
      </c>
      <c r="L17" s="92">
        <f t="shared" si="12"/>
        <v>6077.34</v>
      </c>
      <c r="Q17" s="204">
        <f t="shared" si="2"/>
        <v>3</v>
      </c>
      <c r="R17" s="167">
        <f t="shared" si="3"/>
        <v>1688.15</v>
      </c>
      <c r="S17" s="167">
        <f t="shared" si="4"/>
        <v>5064.4500000000007</v>
      </c>
      <c r="T17" s="167">
        <f t="shared" si="5"/>
        <v>6077.3400000000011</v>
      </c>
      <c r="U17" s="257">
        <f t="shared" si="6"/>
        <v>0</v>
      </c>
      <c r="V17" s="167">
        <f t="shared" si="7"/>
        <v>0</v>
      </c>
      <c r="W17" s="167">
        <f t="shared" si="8"/>
        <v>0</v>
      </c>
      <c r="X17" s="257">
        <f t="shared" si="9"/>
        <v>5064.4500000000007</v>
      </c>
      <c r="Y17" s="167">
        <f t="shared" si="10"/>
        <v>6077.3400000000011</v>
      </c>
      <c r="Z17" s="282">
        <f t="shared" si="11"/>
        <v>0</v>
      </c>
    </row>
    <row r="18" spans="1:26" ht="18.75" customHeight="1" x14ac:dyDescent="0.25">
      <c r="A18" s="104">
        <f>A16+1</f>
        <v>7</v>
      </c>
      <c r="B18" s="90" t="s">
        <v>77</v>
      </c>
      <c r="C18" s="89" t="s">
        <v>23</v>
      </c>
      <c r="D18" s="91">
        <v>1.43</v>
      </c>
      <c r="E18" s="93">
        <v>1350.9</v>
      </c>
      <c r="F18" s="105">
        <f>ROUND(E18*D18,2)</f>
        <v>1931.79</v>
      </c>
      <c r="G18" s="105">
        <f>ROUND(F18*1.2,2)</f>
        <v>2318.15</v>
      </c>
      <c r="H18" s="108"/>
      <c r="I18" s="109"/>
      <c r="J18" s="109"/>
      <c r="K18" s="94">
        <f t="shared" si="12"/>
        <v>1931.79</v>
      </c>
      <c r="L18" s="92">
        <f t="shared" si="12"/>
        <v>2318.15</v>
      </c>
      <c r="Q18" s="204">
        <f t="shared" si="2"/>
        <v>1.43</v>
      </c>
      <c r="R18" s="167">
        <f t="shared" si="3"/>
        <v>1350.9</v>
      </c>
      <c r="S18" s="167">
        <f t="shared" si="4"/>
        <v>1931.787</v>
      </c>
      <c r="T18" s="167">
        <f t="shared" si="5"/>
        <v>2318.1444000000001</v>
      </c>
      <c r="U18" s="257">
        <f t="shared" si="6"/>
        <v>0</v>
      </c>
      <c r="V18" s="167">
        <f t="shared" si="7"/>
        <v>0</v>
      </c>
      <c r="W18" s="167">
        <f t="shared" si="8"/>
        <v>0</v>
      </c>
      <c r="X18" s="257">
        <f t="shared" si="9"/>
        <v>1931.787</v>
      </c>
      <c r="Y18" s="167">
        <f t="shared" si="10"/>
        <v>2318.1444000000001</v>
      </c>
      <c r="Z18" s="282">
        <f t="shared" si="11"/>
        <v>-5.599999999958527E-3</v>
      </c>
    </row>
    <row r="19" spans="1:26" ht="18.75" customHeight="1" x14ac:dyDescent="0.25">
      <c r="A19" s="38" t="s">
        <v>31</v>
      </c>
      <c r="B19" s="39" t="s">
        <v>59</v>
      </c>
      <c r="C19" s="40" t="s">
        <v>23</v>
      </c>
      <c r="D19" s="41">
        <f>D18*1.26</f>
        <v>1.8017999999999998</v>
      </c>
      <c r="E19" s="42"/>
      <c r="F19" s="43"/>
      <c r="G19" s="43"/>
      <c r="H19" s="42">
        <v>1299.5999999999999</v>
      </c>
      <c r="I19" s="43">
        <f>ROUND(H19*D19,2)</f>
        <v>2341.62</v>
      </c>
      <c r="J19" s="43">
        <f>ROUND(I19*1.2,2)</f>
        <v>2809.94</v>
      </c>
      <c r="K19" s="44">
        <f t="shared" si="12"/>
        <v>2341.62</v>
      </c>
      <c r="L19" s="43">
        <f t="shared" si="12"/>
        <v>2809.94</v>
      </c>
      <c r="M19" s="58"/>
      <c r="Q19" s="204">
        <f t="shared" si="2"/>
        <v>1.8017999999999998</v>
      </c>
      <c r="R19" s="167">
        <f t="shared" si="3"/>
        <v>0</v>
      </c>
      <c r="S19" s="167">
        <f t="shared" si="4"/>
        <v>0</v>
      </c>
      <c r="T19" s="167">
        <f t="shared" si="5"/>
        <v>0</v>
      </c>
      <c r="U19" s="257">
        <f t="shared" si="6"/>
        <v>1299.5999999999999</v>
      </c>
      <c r="V19" s="167">
        <f t="shared" si="7"/>
        <v>2341.6192799999994</v>
      </c>
      <c r="W19" s="167">
        <f t="shared" si="8"/>
        <v>2809.9431359999994</v>
      </c>
      <c r="X19" s="257">
        <f t="shared" si="9"/>
        <v>2341.6192799999994</v>
      </c>
      <c r="Y19" s="167">
        <f t="shared" si="10"/>
        <v>2809.9431359999994</v>
      </c>
      <c r="Z19" s="282">
        <f t="shared" si="11"/>
        <v>3.1359999993583187E-3</v>
      </c>
    </row>
    <row r="20" spans="1:26" ht="18.75" customHeight="1" x14ac:dyDescent="0.25">
      <c r="A20" s="45"/>
      <c r="B20" s="71" t="s">
        <v>141</v>
      </c>
      <c r="C20" s="33"/>
      <c r="D20" s="46"/>
      <c r="E20" s="47"/>
      <c r="F20" s="48"/>
      <c r="G20" s="49"/>
      <c r="H20" s="50"/>
      <c r="I20" s="51"/>
      <c r="J20" s="51"/>
      <c r="K20" s="52"/>
      <c r="L20" s="51"/>
      <c r="Q20" s="204">
        <f t="shared" si="2"/>
        <v>0</v>
      </c>
      <c r="R20" s="167">
        <f t="shared" si="3"/>
        <v>0</v>
      </c>
      <c r="S20" s="167">
        <f t="shared" si="4"/>
        <v>0</v>
      </c>
      <c r="T20" s="167">
        <f t="shared" si="5"/>
        <v>0</v>
      </c>
      <c r="U20" s="257">
        <f t="shared" si="6"/>
        <v>0</v>
      </c>
      <c r="V20" s="167">
        <f t="shared" si="7"/>
        <v>0</v>
      </c>
      <c r="W20" s="167">
        <f t="shared" si="8"/>
        <v>0</v>
      </c>
      <c r="X20" s="257">
        <f t="shared" si="9"/>
        <v>0</v>
      </c>
      <c r="Y20" s="167">
        <f t="shared" si="10"/>
        <v>0</v>
      </c>
      <c r="Z20" s="282">
        <f t="shared" si="11"/>
        <v>0</v>
      </c>
    </row>
    <row r="21" spans="1:26" ht="18.75" customHeight="1" x14ac:dyDescent="0.25">
      <c r="A21" s="104">
        <f>A18+1</f>
        <v>8</v>
      </c>
      <c r="B21" s="90" t="s">
        <v>83</v>
      </c>
      <c r="C21" s="89" t="s">
        <v>23</v>
      </c>
      <c r="D21" s="91">
        <v>293.76</v>
      </c>
      <c r="E21" s="93">
        <v>355.3</v>
      </c>
      <c r="F21" s="105">
        <f>ROUND(E21*D21,2)</f>
        <v>104372.93</v>
      </c>
      <c r="G21" s="105">
        <f>ROUND(F21*1.2,2)</f>
        <v>125247.52</v>
      </c>
      <c r="H21" s="108"/>
      <c r="I21" s="109"/>
      <c r="J21" s="109"/>
      <c r="K21" s="94">
        <f t="shared" ref="K21:L22" si="13">F21+I21</f>
        <v>104372.93</v>
      </c>
      <c r="L21" s="92">
        <f t="shared" si="13"/>
        <v>125247.52</v>
      </c>
      <c r="Q21" s="204">
        <f t="shared" si="2"/>
        <v>293.76</v>
      </c>
      <c r="R21" s="167">
        <f t="shared" si="3"/>
        <v>355.3</v>
      </c>
      <c r="S21" s="167">
        <f t="shared" si="4"/>
        <v>104372.928</v>
      </c>
      <c r="T21" s="167">
        <f t="shared" si="5"/>
        <v>125247.51359999999</v>
      </c>
      <c r="U21" s="257">
        <f t="shared" si="6"/>
        <v>0</v>
      </c>
      <c r="V21" s="167">
        <f t="shared" si="7"/>
        <v>0</v>
      </c>
      <c r="W21" s="167">
        <f t="shared" si="8"/>
        <v>0</v>
      </c>
      <c r="X21" s="257">
        <f t="shared" si="9"/>
        <v>104372.928</v>
      </c>
      <c r="Y21" s="167">
        <f t="shared" si="10"/>
        <v>125247.51359999999</v>
      </c>
      <c r="Z21" s="282">
        <f t="shared" si="11"/>
        <v>-6.4000000129453838E-3</v>
      </c>
    </row>
    <row r="22" spans="1:26" ht="27.75" customHeight="1" x14ac:dyDescent="0.25">
      <c r="A22" s="104">
        <f>A21+1</f>
        <v>9</v>
      </c>
      <c r="B22" s="90" t="s">
        <v>34</v>
      </c>
      <c r="C22" s="89" t="s">
        <v>23</v>
      </c>
      <c r="D22" s="91">
        <v>9.09</v>
      </c>
      <c r="E22" s="93">
        <v>1688.15</v>
      </c>
      <c r="F22" s="105">
        <f>ROUND(E22*D22,2)</f>
        <v>15345.28</v>
      </c>
      <c r="G22" s="105">
        <f>ROUND(F22*1.2,2)</f>
        <v>18414.34</v>
      </c>
      <c r="H22" s="108"/>
      <c r="I22" s="109"/>
      <c r="J22" s="109"/>
      <c r="K22" s="94">
        <f t="shared" si="13"/>
        <v>15345.28</v>
      </c>
      <c r="L22" s="92">
        <f t="shared" si="13"/>
        <v>18414.34</v>
      </c>
      <c r="Q22" s="204">
        <f t="shared" si="2"/>
        <v>9.09</v>
      </c>
      <c r="R22" s="167">
        <f t="shared" si="3"/>
        <v>1688.15</v>
      </c>
      <c r="S22" s="167">
        <f t="shared" si="4"/>
        <v>15345.283500000001</v>
      </c>
      <c r="T22" s="167">
        <f t="shared" si="5"/>
        <v>18414.340200000002</v>
      </c>
      <c r="U22" s="257">
        <f t="shared" si="6"/>
        <v>0</v>
      </c>
      <c r="V22" s="167">
        <f t="shared" si="7"/>
        <v>0</v>
      </c>
      <c r="W22" s="167">
        <f t="shared" si="8"/>
        <v>0</v>
      </c>
      <c r="X22" s="257">
        <f t="shared" si="9"/>
        <v>15345.283500000001</v>
      </c>
      <c r="Y22" s="167">
        <f t="shared" si="10"/>
        <v>18414.340200000002</v>
      </c>
      <c r="Z22" s="282">
        <f t="shared" si="11"/>
        <v>2.0000000222353265E-4</v>
      </c>
    </row>
    <row r="23" spans="1:26" ht="18.75" customHeight="1" x14ac:dyDescent="0.25">
      <c r="A23" s="104">
        <f>A22+1</f>
        <v>10</v>
      </c>
      <c r="B23" s="90" t="s">
        <v>118</v>
      </c>
      <c r="C23" s="89" t="s">
        <v>23</v>
      </c>
      <c r="D23" s="91">
        <v>6.41</v>
      </c>
      <c r="E23" s="93">
        <v>1310.05</v>
      </c>
      <c r="F23" s="105">
        <f>ROUND(E23*D23,2)</f>
        <v>8397.42</v>
      </c>
      <c r="G23" s="105">
        <f>ROUND(F23*1.2,2)</f>
        <v>10076.9</v>
      </c>
      <c r="H23" s="105"/>
      <c r="I23" s="109"/>
      <c r="J23" s="109"/>
      <c r="K23" s="94">
        <f t="shared" si="12"/>
        <v>8397.42</v>
      </c>
      <c r="L23" s="92">
        <f t="shared" si="12"/>
        <v>10076.9</v>
      </c>
      <c r="Q23" s="204">
        <f t="shared" si="2"/>
        <v>6.41</v>
      </c>
      <c r="R23" s="167">
        <f t="shared" si="3"/>
        <v>1310.05</v>
      </c>
      <c r="S23" s="167">
        <f t="shared" si="4"/>
        <v>8397.4205000000002</v>
      </c>
      <c r="T23" s="167">
        <f t="shared" si="5"/>
        <v>10076.9046</v>
      </c>
      <c r="U23" s="257">
        <f t="shared" si="6"/>
        <v>0</v>
      </c>
      <c r="V23" s="167">
        <f t="shared" si="7"/>
        <v>0</v>
      </c>
      <c r="W23" s="167">
        <f t="shared" si="8"/>
        <v>0</v>
      </c>
      <c r="X23" s="257">
        <f t="shared" si="9"/>
        <v>8397.4205000000002</v>
      </c>
      <c r="Y23" s="167">
        <f t="shared" si="10"/>
        <v>10076.9046</v>
      </c>
      <c r="Z23" s="282">
        <f t="shared" si="11"/>
        <v>4.6000000002095476E-3</v>
      </c>
    </row>
    <row r="24" spans="1:26" ht="18.75" customHeight="1" x14ac:dyDescent="0.25">
      <c r="A24" s="38" t="s">
        <v>36</v>
      </c>
      <c r="B24" s="39" t="s">
        <v>37</v>
      </c>
      <c r="C24" s="40" t="s">
        <v>23</v>
      </c>
      <c r="D24" s="41">
        <f>D23*1.1</f>
        <v>7.051000000000001</v>
      </c>
      <c r="E24" s="42"/>
      <c r="F24" s="43"/>
      <c r="G24" s="43"/>
      <c r="H24" s="43">
        <v>1191.3</v>
      </c>
      <c r="I24" s="43">
        <f>ROUND(H24*D24,2)</f>
        <v>8399.86</v>
      </c>
      <c r="J24" s="43">
        <f>ROUND(I24*1.2,2)</f>
        <v>10079.83</v>
      </c>
      <c r="K24" s="44">
        <f t="shared" si="12"/>
        <v>8399.86</v>
      </c>
      <c r="L24" s="43">
        <f t="shared" si="12"/>
        <v>10079.83</v>
      </c>
      <c r="Q24" s="204">
        <f t="shared" si="2"/>
        <v>7.051000000000001</v>
      </c>
      <c r="R24" s="167">
        <f t="shared" si="3"/>
        <v>0</v>
      </c>
      <c r="S24" s="167">
        <f t="shared" si="4"/>
        <v>0</v>
      </c>
      <c r="T24" s="167">
        <f t="shared" si="5"/>
        <v>0</v>
      </c>
      <c r="U24" s="257">
        <f t="shared" si="6"/>
        <v>1191.3</v>
      </c>
      <c r="V24" s="167">
        <f t="shared" si="7"/>
        <v>8399.8563000000013</v>
      </c>
      <c r="W24" s="167">
        <f t="shared" si="8"/>
        <v>10079.827560000002</v>
      </c>
      <c r="X24" s="257">
        <f t="shared" si="9"/>
        <v>8399.8563000000013</v>
      </c>
      <c r="Y24" s="167">
        <f t="shared" si="10"/>
        <v>10079.827560000002</v>
      </c>
      <c r="Z24" s="282">
        <f t="shared" si="11"/>
        <v>-2.4399999983870657E-3</v>
      </c>
    </row>
    <row r="25" spans="1:26" ht="18.75" customHeight="1" x14ac:dyDescent="0.25">
      <c r="A25" s="89">
        <f>A23+1</f>
        <v>11</v>
      </c>
      <c r="B25" s="90" t="s">
        <v>97</v>
      </c>
      <c r="C25" s="89" t="s">
        <v>23</v>
      </c>
      <c r="D25" s="91">
        <v>86.21</v>
      </c>
      <c r="E25" s="93">
        <v>1310.05</v>
      </c>
      <c r="F25" s="105">
        <f>ROUND(E25*D25,2)</f>
        <v>112939.41</v>
      </c>
      <c r="G25" s="105">
        <f>ROUND(F25*1.2,2)</f>
        <v>135527.29</v>
      </c>
      <c r="H25" s="105"/>
      <c r="I25" s="105"/>
      <c r="J25" s="105"/>
      <c r="K25" s="106">
        <f t="shared" si="12"/>
        <v>112939.41</v>
      </c>
      <c r="L25" s="105">
        <f t="shared" si="12"/>
        <v>135527.29</v>
      </c>
      <c r="Q25" s="204">
        <f t="shared" si="2"/>
        <v>86.21</v>
      </c>
      <c r="R25" s="167">
        <f t="shared" si="3"/>
        <v>1310.05</v>
      </c>
      <c r="S25" s="167">
        <f t="shared" si="4"/>
        <v>112939.41049999998</v>
      </c>
      <c r="T25" s="167">
        <f t="shared" si="5"/>
        <v>135527.29259999999</v>
      </c>
      <c r="U25" s="257">
        <f t="shared" si="6"/>
        <v>0</v>
      </c>
      <c r="V25" s="167">
        <f t="shared" si="7"/>
        <v>0</v>
      </c>
      <c r="W25" s="167">
        <f t="shared" si="8"/>
        <v>0</v>
      </c>
      <c r="X25" s="257">
        <f t="shared" si="9"/>
        <v>112939.41049999998</v>
      </c>
      <c r="Y25" s="167">
        <f t="shared" si="10"/>
        <v>135527.29259999999</v>
      </c>
      <c r="Z25" s="282">
        <f t="shared" si="11"/>
        <v>2.5999999779742211E-3</v>
      </c>
    </row>
    <row r="26" spans="1:26" ht="18.75" customHeight="1" x14ac:dyDescent="0.25">
      <c r="A26" s="38" t="s">
        <v>38</v>
      </c>
      <c r="B26" s="39" t="s">
        <v>37</v>
      </c>
      <c r="C26" s="40" t="s">
        <v>23</v>
      </c>
      <c r="D26" s="41">
        <f>D25*1.1</f>
        <v>94.831000000000003</v>
      </c>
      <c r="E26" s="42"/>
      <c r="F26" s="43"/>
      <c r="G26" s="43"/>
      <c r="H26" s="43">
        <v>1191.3</v>
      </c>
      <c r="I26" s="43">
        <f>ROUND(H26*D26,2)</f>
        <v>112972.17</v>
      </c>
      <c r="J26" s="43">
        <f>ROUND(I26*1.2,2)</f>
        <v>135566.6</v>
      </c>
      <c r="K26" s="44">
        <f t="shared" si="12"/>
        <v>112972.17</v>
      </c>
      <c r="L26" s="43">
        <f t="shared" si="12"/>
        <v>135566.6</v>
      </c>
      <c r="Q26" s="204">
        <f t="shared" si="2"/>
        <v>94.831000000000003</v>
      </c>
      <c r="R26" s="167">
        <f t="shared" si="3"/>
        <v>0</v>
      </c>
      <c r="S26" s="167">
        <f t="shared" si="4"/>
        <v>0</v>
      </c>
      <c r="T26" s="167">
        <f t="shared" si="5"/>
        <v>0</v>
      </c>
      <c r="U26" s="257">
        <f t="shared" si="6"/>
        <v>1191.3</v>
      </c>
      <c r="V26" s="167">
        <f t="shared" si="7"/>
        <v>112972.1703</v>
      </c>
      <c r="W26" s="167">
        <f t="shared" si="8"/>
        <v>135566.60436</v>
      </c>
      <c r="X26" s="257">
        <f t="shared" si="9"/>
        <v>112972.1703</v>
      </c>
      <c r="Y26" s="167">
        <f t="shared" si="10"/>
        <v>135566.60436</v>
      </c>
      <c r="Z26" s="282">
        <f t="shared" si="11"/>
        <v>4.3599999917205423E-3</v>
      </c>
    </row>
    <row r="27" spans="1:26" s="55" customFormat="1" ht="18.75" customHeight="1" x14ac:dyDescent="0.25">
      <c r="A27" s="89">
        <f>A25+1</f>
        <v>12</v>
      </c>
      <c r="B27" s="90" t="s">
        <v>57</v>
      </c>
      <c r="C27" s="89" t="s">
        <v>23</v>
      </c>
      <c r="D27" s="91">
        <v>430.86</v>
      </c>
      <c r="E27" s="93">
        <v>118.75</v>
      </c>
      <c r="F27" s="105">
        <f>ROUND(E27*D27,2)</f>
        <v>51164.63</v>
      </c>
      <c r="G27" s="105">
        <f>ROUND(F27*1.2,2)</f>
        <v>61397.56</v>
      </c>
      <c r="H27" s="108"/>
      <c r="I27" s="109"/>
      <c r="J27" s="109"/>
      <c r="K27" s="94">
        <f t="shared" si="12"/>
        <v>51164.63</v>
      </c>
      <c r="L27" s="92">
        <f t="shared" si="12"/>
        <v>61397.56</v>
      </c>
      <c r="M27" s="54"/>
      <c r="Q27" s="204">
        <f t="shared" si="2"/>
        <v>430.86</v>
      </c>
      <c r="R27" s="167">
        <f t="shared" si="3"/>
        <v>118.75</v>
      </c>
      <c r="S27" s="167">
        <f t="shared" si="4"/>
        <v>51164.625</v>
      </c>
      <c r="T27" s="167">
        <f t="shared" si="5"/>
        <v>61397.549999999996</v>
      </c>
      <c r="U27" s="257">
        <f t="shared" si="6"/>
        <v>0</v>
      </c>
      <c r="V27" s="167">
        <f t="shared" si="7"/>
        <v>0</v>
      </c>
      <c r="W27" s="167">
        <f t="shared" si="8"/>
        <v>0</v>
      </c>
      <c r="X27" s="257">
        <f t="shared" si="9"/>
        <v>51164.625</v>
      </c>
      <c r="Y27" s="167">
        <f t="shared" si="10"/>
        <v>61397.549999999996</v>
      </c>
      <c r="Z27" s="282">
        <f t="shared" si="11"/>
        <v>-1.0000000002037268E-2</v>
      </c>
    </row>
    <row r="28" spans="1:26" ht="18.75" customHeight="1" x14ac:dyDescent="0.25">
      <c r="A28" s="104">
        <f>A27+1</f>
        <v>13</v>
      </c>
      <c r="B28" s="90" t="s">
        <v>39</v>
      </c>
      <c r="C28" s="89" t="s">
        <v>23</v>
      </c>
      <c r="D28" s="91">
        <v>517.05999999999995</v>
      </c>
      <c r="E28" s="93">
        <v>188.1</v>
      </c>
      <c r="F28" s="105">
        <f>ROUND(E28*D28,2)</f>
        <v>97258.99</v>
      </c>
      <c r="G28" s="105">
        <f>ROUND(F28*1.2,2)</f>
        <v>116710.79</v>
      </c>
      <c r="H28" s="94"/>
      <c r="I28" s="105"/>
      <c r="J28" s="105"/>
      <c r="K28" s="94">
        <f t="shared" si="12"/>
        <v>97258.99</v>
      </c>
      <c r="L28" s="92">
        <f t="shared" si="12"/>
        <v>116710.79</v>
      </c>
      <c r="Q28" s="204">
        <f t="shared" si="2"/>
        <v>517.05999999999995</v>
      </c>
      <c r="R28" s="167">
        <f t="shared" si="3"/>
        <v>188.1</v>
      </c>
      <c r="S28" s="167">
        <f t="shared" si="4"/>
        <v>97258.98599999999</v>
      </c>
      <c r="T28" s="167">
        <f t="shared" si="5"/>
        <v>116710.78319999999</v>
      </c>
      <c r="U28" s="257">
        <f t="shared" si="6"/>
        <v>0</v>
      </c>
      <c r="V28" s="167">
        <f t="shared" si="7"/>
        <v>0</v>
      </c>
      <c r="W28" s="167">
        <f t="shared" si="8"/>
        <v>0</v>
      </c>
      <c r="X28" s="257">
        <f t="shared" si="9"/>
        <v>97258.98599999999</v>
      </c>
      <c r="Y28" s="167">
        <f t="shared" si="10"/>
        <v>116710.78319999999</v>
      </c>
      <c r="Z28" s="282">
        <f t="shared" si="11"/>
        <v>-6.8000000028405339E-3</v>
      </c>
    </row>
    <row r="29" spans="1:26" ht="18.75" customHeight="1" x14ac:dyDescent="0.25">
      <c r="A29" s="27"/>
      <c r="B29" s="73" t="s">
        <v>67</v>
      </c>
      <c r="C29" s="65"/>
      <c r="D29" s="66"/>
      <c r="E29" s="31"/>
      <c r="F29" s="30"/>
      <c r="G29" s="30"/>
      <c r="H29" s="53"/>
      <c r="I29" s="32"/>
      <c r="J29" s="32"/>
      <c r="K29" s="53"/>
      <c r="L29" s="35"/>
      <c r="Q29" s="204">
        <f t="shared" si="2"/>
        <v>0</v>
      </c>
      <c r="R29" s="167">
        <f t="shared" si="3"/>
        <v>0</v>
      </c>
      <c r="S29" s="167">
        <f t="shared" si="4"/>
        <v>0</v>
      </c>
      <c r="T29" s="167">
        <f t="shared" si="5"/>
        <v>0</v>
      </c>
      <c r="U29" s="257">
        <f t="shared" si="6"/>
        <v>0</v>
      </c>
      <c r="V29" s="167">
        <f t="shared" si="7"/>
        <v>0</v>
      </c>
      <c r="W29" s="167">
        <f t="shared" si="8"/>
        <v>0</v>
      </c>
      <c r="X29" s="257">
        <f t="shared" si="9"/>
        <v>0</v>
      </c>
      <c r="Y29" s="167">
        <f t="shared" si="10"/>
        <v>0</v>
      </c>
      <c r="Z29" s="282">
        <f t="shared" si="11"/>
        <v>0</v>
      </c>
    </row>
    <row r="30" spans="1:26" ht="18.75" customHeight="1" x14ac:dyDescent="0.25">
      <c r="A30" s="104">
        <f>A28+1</f>
        <v>14</v>
      </c>
      <c r="B30" s="90" t="s">
        <v>68</v>
      </c>
      <c r="C30" s="89" t="s">
        <v>30</v>
      </c>
      <c r="D30" s="91">
        <v>53.52</v>
      </c>
      <c r="E30" s="93">
        <v>308.75</v>
      </c>
      <c r="F30" s="105">
        <f>ROUND(E30*D30,2)</f>
        <v>16524.3</v>
      </c>
      <c r="G30" s="105">
        <f>ROUND(F30*1.2,2)</f>
        <v>19829.16</v>
      </c>
      <c r="H30" s="93"/>
      <c r="I30" s="92"/>
      <c r="J30" s="92"/>
      <c r="K30" s="94">
        <f t="shared" si="12"/>
        <v>16524.3</v>
      </c>
      <c r="L30" s="92">
        <f t="shared" si="12"/>
        <v>19829.16</v>
      </c>
      <c r="Q30" s="204">
        <f t="shared" si="2"/>
        <v>53.52</v>
      </c>
      <c r="R30" s="167">
        <f t="shared" si="3"/>
        <v>308.75</v>
      </c>
      <c r="S30" s="167">
        <f t="shared" si="4"/>
        <v>16524.3</v>
      </c>
      <c r="T30" s="167">
        <f t="shared" si="5"/>
        <v>19829.16</v>
      </c>
      <c r="U30" s="257">
        <f t="shared" si="6"/>
        <v>0</v>
      </c>
      <c r="V30" s="167">
        <f t="shared" si="7"/>
        <v>0</v>
      </c>
      <c r="W30" s="167">
        <f t="shared" si="8"/>
        <v>0</v>
      </c>
      <c r="X30" s="257">
        <f t="shared" si="9"/>
        <v>16524.3</v>
      </c>
      <c r="Y30" s="167">
        <f t="shared" si="10"/>
        <v>19829.16</v>
      </c>
      <c r="Z30" s="282">
        <f t="shared" si="11"/>
        <v>0</v>
      </c>
    </row>
    <row r="31" spans="1:26" ht="18.75" customHeight="1" x14ac:dyDescent="0.25">
      <c r="A31" s="104">
        <f>A30+1</f>
        <v>15</v>
      </c>
      <c r="B31" s="90" t="s">
        <v>69</v>
      </c>
      <c r="C31" s="89" t="s">
        <v>30</v>
      </c>
      <c r="D31" s="91">
        <v>53.52</v>
      </c>
      <c r="E31" s="93">
        <v>237.5</v>
      </c>
      <c r="F31" s="105">
        <f>ROUND(E31*D31,2)</f>
        <v>12711</v>
      </c>
      <c r="G31" s="105">
        <f>ROUND(F31*1.2,2)</f>
        <v>15253.2</v>
      </c>
      <c r="H31" s="93"/>
      <c r="I31" s="92"/>
      <c r="J31" s="92"/>
      <c r="K31" s="94">
        <f t="shared" si="12"/>
        <v>12711</v>
      </c>
      <c r="L31" s="92">
        <f t="shared" si="12"/>
        <v>15253.2</v>
      </c>
      <c r="M31" s="60" t="s">
        <v>213</v>
      </c>
      <c r="Q31" s="204">
        <f t="shared" si="2"/>
        <v>53.52</v>
      </c>
      <c r="R31" s="167">
        <f t="shared" si="3"/>
        <v>237.5</v>
      </c>
      <c r="S31" s="167">
        <f t="shared" si="4"/>
        <v>12711</v>
      </c>
      <c r="T31" s="167">
        <f t="shared" si="5"/>
        <v>15253.199999999999</v>
      </c>
      <c r="U31" s="257">
        <f t="shared" si="6"/>
        <v>0</v>
      </c>
      <c r="V31" s="167">
        <f t="shared" si="7"/>
        <v>0</v>
      </c>
      <c r="W31" s="167">
        <f t="shared" si="8"/>
        <v>0</v>
      </c>
      <c r="X31" s="257">
        <f t="shared" si="9"/>
        <v>12711</v>
      </c>
      <c r="Y31" s="167">
        <f t="shared" si="10"/>
        <v>15253.199999999999</v>
      </c>
      <c r="Z31" s="282">
        <f t="shared" si="11"/>
        <v>0</v>
      </c>
    </row>
    <row r="32" spans="1:26" ht="24" customHeight="1" x14ac:dyDescent="0.25">
      <c r="A32" s="27"/>
      <c r="B32" s="73" t="s">
        <v>142</v>
      </c>
      <c r="C32" s="65"/>
      <c r="D32" s="66"/>
      <c r="E32" s="31"/>
      <c r="F32" s="30"/>
      <c r="G32" s="30"/>
      <c r="H32" s="31"/>
      <c r="I32" s="35"/>
      <c r="J32" s="35"/>
      <c r="K32" s="53"/>
      <c r="L32" s="35"/>
      <c r="M32" s="60"/>
      <c r="Q32" s="204">
        <f t="shared" si="2"/>
        <v>0</v>
      </c>
      <c r="R32" s="167">
        <f t="shared" si="3"/>
        <v>0</v>
      </c>
      <c r="S32" s="167">
        <f t="shared" si="4"/>
        <v>0</v>
      </c>
      <c r="T32" s="167">
        <f t="shared" si="5"/>
        <v>0</v>
      </c>
      <c r="U32" s="257">
        <f t="shared" si="6"/>
        <v>0</v>
      </c>
      <c r="V32" s="167">
        <f t="shared" si="7"/>
        <v>0</v>
      </c>
      <c r="W32" s="167">
        <f t="shared" si="8"/>
        <v>0</v>
      </c>
      <c r="X32" s="257">
        <f t="shared" si="9"/>
        <v>0</v>
      </c>
      <c r="Y32" s="167">
        <f t="shared" si="10"/>
        <v>0</v>
      </c>
      <c r="Z32" s="282">
        <f t="shared" si="11"/>
        <v>0</v>
      </c>
    </row>
    <row r="33" spans="1:26" ht="24.75" customHeight="1" x14ac:dyDescent="0.25">
      <c r="A33" s="102">
        <f>A31+1</f>
        <v>16</v>
      </c>
      <c r="B33" s="84" t="s">
        <v>88</v>
      </c>
      <c r="C33" s="83" t="s">
        <v>23</v>
      </c>
      <c r="D33" s="110">
        <f>0.59+1.174</f>
        <v>1.7639999999999998</v>
      </c>
      <c r="E33" s="317">
        <f>14540/0.84*D33</f>
        <v>30533.999999999996</v>
      </c>
      <c r="F33" s="317">
        <f>ROUND(E33*1,2)</f>
        <v>30534</v>
      </c>
      <c r="G33" s="317">
        <f t="shared" ref="G33:G36" si="14">ROUND(F33*1.2,2)</f>
        <v>36640.800000000003</v>
      </c>
      <c r="H33" s="317"/>
      <c r="I33" s="317"/>
      <c r="J33" s="317"/>
      <c r="K33" s="317">
        <f t="shared" ref="K33:L36" si="15">F33+I33</f>
        <v>30534</v>
      </c>
      <c r="L33" s="317">
        <f t="shared" si="15"/>
        <v>36640.800000000003</v>
      </c>
      <c r="M33" s="319" t="s">
        <v>71</v>
      </c>
      <c r="P33" s="283"/>
      <c r="Q33" s="284">
        <f>0.59+1.174</f>
        <v>1.7639999999999998</v>
      </c>
      <c r="R33" s="323">
        <f>14540/0.84*Q33</f>
        <v>30533.999999999996</v>
      </c>
      <c r="S33" s="323">
        <f>ROUND(R33*1,2)</f>
        <v>30534</v>
      </c>
      <c r="T33" s="323">
        <f t="shared" ref="T33" si="16">ROUND(S33*1.2,2)</f>
        <v>36640.800000000003</v>
      </c>
      <c r="U33" s="323"/>
      <c r="V33" s="323"/>
      <c r="W33" s="323"/>
      <c r="X33" s="323">
        <f t="shared" ref="X33" si="17">S33+V33</f>
        <v>30534</v>
      </c>
      <c r="Y33" s="323">
        <f t="shared" ref="Y33" si="18">T33+W33</f>
        <v>36640.800000000003</v>
      </c>
    </row>
    <row r="34" spans="1:26" ht="19.5" customHeight="1" x14ac:dyDescent="0.25">
      <c r="A34" s="111" t="s">
        <v>41</v>
      </c>
      <c r="B34" s="84" t="s">
        <v>143</v>
      </c>
      <c r="C34" s="83" t="s">
        <v>23</v>
      </c>
      <c r="D34" s="85">
        <v>0.59</v>
      </c>
      <c r="E34" s="318"/>
      <c r="F34" s="318"/>
      <c r="G34" s="318"/>
      <c r="H34" s="318"/>
      <c r="I34" s="318"/>
      <c r="J34" s="318"/>
      <c r="K34" s="318"/>
      <c r="L34" s="318"/>
      <c r="M34" s="319"/>
      <c r="P34" s="283"/>
      <c r="Q34" s="285">
        <v>0.59</v>
      </c>
      <c r="R34" s="324"/>
      <c r="S34" s="324"/>
      <c r="T34" s="324"/>
      <c r="U34" s="324"/>
      <c r="V34" s="324"/>
      <c r="W34" s="324"/>
      <c r="X34" s="324"/>
      <c r="Y34" s="324"/>
    </row>
    <row r="35" spans="1:26" ht="19.5" customHeight="1" x14ac:dyDescent="0.25">
      <c r="A35" s="111" t="s">
        <v>114</v>
      </c>
      <c r="B35" s="84" t="s">
        <v>144</v>
      </c>
      <c r="C35" s="83" t="s">
        <v>23</v>
      </c>
      <c r="D35" s="100">
        <v>1.1739999999999999</v>
      </c>
      <c r="E35" s="318"/>
      <c r="F35" s="318">
        <f t="shared" ref="F35:F36" si="19">ROUND(E35*D35,2)</f>
        <v>0</v>
      </c>
      <c r="G35" s="318">
        <f t="shared" si="14"/>
        <v>0</v>
      </c>
      <c r="H35" s="318"/>
      <c r="I35" s="318"/>
      <c r="J35" s="318"/>
      <c r="K35" s="318">
        <f t="shared" si="15"/>
        <v>0</v>
      </c>
      <c r="L35" s="318">
        <f t="shared" si="15"/>
        <v>0</v>
      </c>
      <c r="M35" s="319"/>
      <c r="P35" s="283"/>
      <c r="Q35" s="286">
        <v>1.1739999999999999</v>
      </c>
      <c r="R35" s="324"/>
      <c r="S35" s="324">
        <f t="shared" ref="S35:S36" si="20">ROUND(R35*Q35,2)</f>
        <v>0</v>
      </c>
      <c r="T35" s="324">
        <f t="shared" ref="T35:T36" si="21">ROUND(S35*1.2,2)</f>
        <v>0</v>
      </c>
      <c r="U35" s="324"/>
      <c r="V35" s="324"/>
      <c r="W35" s="324"/>
      <c r="X35" s="324">
        <f t="shared" ref="X35:X36" si="22">S35+V35</f>
        <v>0</v>
      </c>
      <c r="Y35" s="324">
        <f t="shared" ref="Y35:Y36" si="23">T35+W35</f>
        <v>0</v>
      </c>
    </row>
    <row r="36" spans="1:26" ht="19.5" customHeight="1" x14ac:dyDescent="0.25">
      <c r="A36" s="111" t="s">
        <v>146</v>
      </c>
      <c r="B36" s="84" t="s">
        <v>145</v>
      </c>
      <c r="C36" s="83" t="s">
        <v>42</v>
      </c>
      <c r="D36" s="96">
        <v>1</v>
      </c>
      <c r="E36" s="318"/>
      <c r="F36" s="318">
        <f t="shared" si="19"/>
        <v>0</v>
      </c>
      <c r="G36" s="318">
        <f t="shared" si="14"/>
        <v>0</v>
      </c>
      <c r="H36" s="318"/>
      <c r="I36" s="318"/>
      <c r="J36" s="318"/>
      <c r="K36" s="318">
        <f t="shared" si="15"/>
        <v>0</v>
      </c>
      <c r="L36" s="318">
        <f t="shared" si="15"/>
        <v>0</v>
      </c>
      <c r="M36" s="319"/>
      <c r="P36" s="283"/>
      <c r="Q36" s="287">
        <v>1</v>
      </c>
      <c r="R36" s="324"/>
      <c r="S36" s="324">
        <f t="shared" si="20"/>
        <v>0</v>
      </c>
      <c r="T36" s="324">
        <f t="shared" si="21"/>
        <v>0</v>
      </c>
      <c r="U36" s="324"/>
      <c r="V36" s="324"/>
      <c r="W36" s="324"/>
      <c r="X36" s="324">
        <f t="shared" si="22"/>
        <v>0</v>
      </c>
      <c r="Y36" s="324">
        <f t="shared" si="23"/>
        <v>0</v>
      </c>
    </row>
    <row r="37" spans="1:26" ht="18.75" customHeight="1" x14ac:dyDescent="0.25">
      <c r="A37" s="27"/>
      <c r="B37" s="69" t="s">
        <v>67</v>
      </c>
      <c r="C37" s="33"/>
      <c r="D37" s="34"/>
      <c r="E37" s="70"/>
      <c r="F37" s="32"/>
      <c r="G37" s="32"/>
      <c r="H37" s="32"/>
      <c r="I37" s="32"/>
      <c r="J37" s="32"/>
      <c r="K37" s="29"/>
      <c r="L37" s="32"/>
      <c r="M37" s="60"/>
      <c r="Q37" s="34"/>
      <c r="R37" s="70"/>
      <c r="S37" s="32"/>
      <c r="T37" s="32"/>
      <c r="U37" s="32"/>
      <c r="V37" s="32"/>
      <c r="W37" s="32"/>
      <c r="X37" s="29"/>
      <c r="Y37" s="32"/>
    </row>
    <row r="38" spans="1:26" ht="18.75" customHeight="1" x14ac:dyDescent="0.25">
      <c r="A38" s="104">
        <f>A33+1</f>
        <v>17</v>
      </c>
      <c r="B38" s="95" t="s">
        <v>26</v>
      </c>
      <c r="C38" s="89" t="s">
        <v>30</v>
      </c>
      <c r="D38" s="91">
        <v>4.41</v>
      </c>
      <c r="E38" s="92">
        <v>431.37</v>
      </c>
      <c r="F38" s="105">
        <f>ROUND(E38*D38,2)</f>
        <v>1902.34</v>
      </c>
      <c r="G38" s="105">
        <f>ROUND(F38*1.2,2)</f>
        <v>2282.81</v>
      </c>
      <c r="H38" s="93"/>
      <c r="I38" s="105"/>
      <c r="J38" s="105"/>
      <c r="K38" s="106">
        <f>F38+I38</f>
        <v>1902.34</v>
      </c>
      <c r="L38" s="105">
        <f>G38+J38</f>
        <v>2282.81</v>
      </c>
      <c r="M38" s="60" t="s">
        <v>27</v>
      </c>
      <c r="Q38" s="204">
        <f t="shared" ref="Q38" si="24">D38</f>
        <v>4.41</v>
      </c>
      <c r="R38" s="167">
        <f t="shared" ref="R38" si="25">E38</f>
        <v>431.37</v>
      </c>
      <c r="S38" s="167">
        <f t="shared" ref="S38" si="26">Q38*R38</f>
        <v>1902.3417000000002</v>
      </c>
      <c r="T38" s="167">
        <f t="shared" ref="T38:T88" si="27">1.2*S38</f>
        <v>2282.8100400000003</v>
      </c>
      <c r="U38" s="257">
        <f t="shared" ref="U38" si="28">H38</f>
        <v>0</v>
      </c>
      <c r="V38" s="167">
        <f t="shared" ref="V38" si="29">U38*Q38</f>
        <v>0</v>
      </c>
      <c r="W38" s="167">
        <f t="shared" ref="W38:W88" si="30">1.2*V38</f>
        <v>0</v>
      </c>
      <c r="X38" s="257">
        <f t="shared" ref="X38" si="31">S38+V38</f>
        <v>1902.3417000000002</v>
      </c>
      <c r="Y38" s="167">
        <f t="shared" ref="Y38" si="32">T38+W38</f>
        <v>2282.8100400000003</v>
      </c>
      <c r="Z38" s="282">
        <f t="shared" ref="Z38" si="33">Y38-L38</f>
        <v>4.0000000353757059E-5</v>
      </c>
    </row>
    <row r="39" spans="1:26" ht="18.75" customHeight="1" x14ac:dyDescent="0.25">
      <c r="A39" s="38"/>
      <c r="B39" s="36" t="s">
        <v>40</v>
      </c>
      <c r="C39" s="33"/>
      <c r="D39" s="46"/>
      <c r="E39" s="47"/>
      <c r="F39" s="48"/>
      <c r="G39" s="49"/>
      <c r="H39" s="56"/>
      <c r="I39" s="32"/>
      <c r="J39" s="32"/>
      <c r="K39" s="29"/>
      <c r="L39" s="32"/>
      <c r="Q39" s="204">
        <f t="shared" ref="Q39:Q88" si="34">D39</f>
        <v>0</v>
      </c>
      <c r="R39" s="167">
        <f t="shared" ref="R39:R88" si="35">E39</f>
        <v>0</v>
      </c>
      <c r="S39" s="167">
        <f t="shared" ref="S39:S88" si="36">Q39*R39</f>
        <v>0</v>
      </c>
      <c r="T39" s="167">
        <f t="shared" si="27"/>
        <v>0</v>
      </c>
      <c r="U39" s="257">
        <f t="shared" ref="U39:U88" si="37">H39</f>
        <v>0</v>
      </c>
      <c r="V39" s="167">
        <f t="shared" ref="V39:V88" si="38">U39*Q39</f>
        <v>0</v>
      </c>
      <c r="W39" s="167">
        <f t="shared" si="30"/>
        <v>0</v>
      </c>
      <c r="X39" s="257">
        <f t="shared" ref="X39:X88" si="39">S39+V39</f>
        <v>0</v>
      </c>
      <c r="Y39" s="167">
        <f t="shared" ref="Y39:Y88" si="40">T39+W39</f>
        <v>0</v>
      </c>
      <c r="Z39" s="282">
        <f t="shared" ref="Z39:Z89" si="41">Y39-L39</f>
        <v>0</v>
      </c>
    </row>
    <row r="40" spans="1:26" ht="37.5" customHeight="1" x14ac:dyDescent="0.25">
      <c r="A40" s="104">
        <f>A38+1</f>
        <v>18</v>
      </c>
      <c r="B40" s="90" t="s">
        <v>117</v>
      </c>
      <c r="C40" s="89" t="s">
        <v>21</v>
      </c>
      <c r="D40" s="91">
        <v>6.91</v>
      </c>
      <c r="E40" s="93">
        <v>4603.7</v>
      </c>
      <c r="F40" s="105">
        <f>ROUND(E40*D40,2)</f>
        <v>31811.57</v>
      </c>
      <c r="G40" s="105">
        <f>ROUND(F40*1.2,2)</f>
        <v>38173.879999999997</v>
      </c>
      <c r="H40" s="112"/>
      <c r="I40" s="105"/>
      <c r="J40" s="105"/>
      <c r="K40" s="94">
        <f t="shared" ref="K40:L58" si="42">F40+I40</f>
        <v>31811.57</v>
      </c>
      <c r="L40" s="92">
        <f t="shared" si="42"/>
        <v>38173.879999999997</v>
      </c>
      <c r="Q40" s="204">
        <f t="shared" si="34"/>
        <v>6.91</v>
      </c>
      <c r="R40" s="167">
        <f t="shared" si="35"/>
        <v>4603.7</v>
      </c>
      <c r="S40" s="167">
        <f t="shared" si="36"/>
        <v>31811.566999999999</v>
      </c>
      <c r="T40" s="167">
        <f t="shared" si="27"/>
        <v>38173.880399999995</v>
      </c>
      <c r="U40" s="257">
        <f t="shared" si="37"/>
        <v>0</v>
      </c>
      <c r="V40" s="167">
        <f t="shared" si="38"/>
        <v>0</v>
      </c>
      <c r="W40" s="167">
        <f t="shared" si="30"/>
        <v>0</v>
      </c>
      <c r="X40" s="257">
        <f t="shared" si="39"/>
        <v>31811.566999999999</v>
      </c>
      <c r="Y40" s="167">
        <f t="shared" si="40"/>
        <v>38173.880399999995</v>
      </c>
      <c r="Z40" s="282">
        <f t="shared" si="41"/>
        <v>3.9999999717110768E-4</v>
      </c>
    </row>
    <row r="41" spans="1:26" ht="35.25" customHeight="1" x14ac:dyDescent="0.25">
      <c r="A41" s="38" t="s">
        <v>123</v>
      </c>
      <c r="B41" s="39" t="s">
        <v>116</v>
      </c>
      <c r="C41" s="40" t="s">
        <v>21</v>
      </c>
      <c r="D41" s="41">
        <f>1.02*D40</f>
        <v>7.0482000000000005</v>
      </c>
      <c r="E41" s="42"/>
      <c r="F41" s="57"/>
      <c r="G41" s="57"/>
      <c r="H41" s="57">
        <v>10659</v>
      </c>
      <c r="I41" s="57">
        <f>ROUND(H41*D41,2)</f>
        <v>75126.759999999995</v>
      </c>
      <c r="J41" s="57">
        <f>ROUND(I41*1.2,2)</f>
        <v>90152.11</v>
      </c>
      <c r="K41" s="59">
        <f t="shared" si="42"/>
        <v>75126.759999999995</v>
      </c>
      <c r="L41" s="57">
        <f t="shared" si="42"/>
        <v>90152.11</v>
      </c>
      <c r="Q41" s="204">
        <f t="shared" si="34"/>
        <v>7.0482000000000005</v>
      </c>
      <c r="R41" s="167">
        <f t="shared" si="35"/>
        <v>0</v>
      </c>
      <c r="S41" s="167">
        <f t="shared" si="36"/>
        <v>0</v>
      </c>
      <c r="T41" s="167">
        <f t="shared" si="27"/>
        <v>0</v>
      </c>
      <c r="U41" s="257">
        <f t="shared" si="37"/>
        <v>10659</v>
      </c>
      <c r="V41" s="167">
        <f t="shared" si="38"/>
        <v>75126.763800000001</v>
      </c>
      <c r="W41" s="167">
        <f t="shared" si="30"/>
        <v>90152.116559999995</v>
      </c>
      <c r="X41" s="257">
        <f t="shared" si="39"/>
        <v>75126.763800000001</v>
      </c>
      <c r="Y41" s="167">
        <f t="shared" si="40"/>
        <v>90152.116559999995</v>
      </c>
      <c r="Z41" s="282">
        <f t="shared" si="41"/>
        <v>6.5599999943515286E-3</v>
      </c>
    </row>
    <row r="42" spans="1:26" ht="50.25" customHeight="1" x14ac:dyDescent="0.25">
      <c r="A42" s="102">
        <f>A40+1</f>
        <v>19</v>
      </c>
      <c r="B42" s="84" t="s">
        <v>115</v>
      </c>
      <c r="C42" s="83" t="s">
        <v>21</v>
      </c>
      <c r="D42" s="85">
        <v>6.91</v>
      </c>
      <c r="E42" s="87">
        <v>2509.9899999999998</v>
      </c>
      <c r="F42" s="103">
        <f>ROUND(E42*D42,2)</f>
        <v>17344.03</v>
      </c>
      <c r="G42" s="103">
        <f>ROUND(F42*1.2,2)</f>
        <v>20812.84</v>
      </c>
      <c r="H42" s="113"/>
      <c r="I42" s="103"/>
      <c r="J42" s="103"/>
      <c r="K42" s="88">
        <f t="shared" si="42"/>
        <v>17344.03</v>
      </c>
      <c r="L42" s="86">
        <f t="shared" si="42"/>
        <v>20812.84</v>
      </c>
      <c r="M42" s="60"/>
      <c r="Q42" s="204">
        <f t="shared" si="34"/>
        <v>6.91</v>
      </c>
      <c r="R42" s="167">
        <f t="shared" si="35"/>
        <v>2509.9899999999998</v>
      </c>
      <c r="S42" s="167">
        <f t="shared" si="36"/>
        <v>17344.030899999998</v>
      </c>
      <c r="T42" s="167">
        <f t="shared" si="27"/>
        <v>20812.837079999998</v>
      </c>
      <c r="U42" s="257">
        <f t="shared" si="37"/>
        <v>0</v>
      </c>
      <c r="V42" s="167">
        <f t="shared" si="38"/>
        <v>0</v>
      </c>
      <c r="W42" s="167">
        <f t="shared" si="30"/>
        <v>0</v>
      </c>
      <c r="X42" s="257">
        <f t="shared" si="39"/>
        <v>17344.030899999998</v>
      </c>
      <c r="Y42" s="167">
        <f t="shared" si="40"/>
        <v>20812.837079999998</v>
      </c>
      <c r="Z42" s="282">
        <f t="shared" si="41"/>
        <v>-2.9200000026321504E-3</v>
      </c>
    </row>
    <row r="43" spans="1:26" ht="24.75" customHeight="1" x14ac:dyDescent="0.25">
      <c r="A43" s="38" t="s">
        <v>163</v>
      </c>
      <c r="B43" s="39" t="s">
        <v>80</v>
      </c>
      <c r="C43" s="40" t="s">
        <v>21</v>
      </c>
      <c r="D43" s="41">
        <f>1.02*D42</f>
        <v>7.0482000000000005</v>
      </c>
      <c r="E43" s="42"/>
      <c r="F43" s="43"/>
      <c r="G43" s="43"/>
      <c r="H43" s="43">
        <v>3866.5</v>
      </c>
      <c r="I43" s="43">
        <f>ROUND(H43*D43,2)</f>
        <v>27251.87</v>
      </c>
      <c r="J43" s="43">
        <f>ROUND(I43*1.2,2)</f>
        <v>32702.240000000002</v>
      </c>
      <c r="K43" s="44">
        <f t="shared" si="42"/>
        <v>27251.87</v>
      </c>
      <c r="L43" s="43">
        <f t="shared" si="42"/>
        <v>32702.240000000002</v>
      </c>
      <c r="M43" s="58"/>
      <c r="Q43" s="204">
        <f t="shared" si="34"/>
        <v>7.0482000000000005</v>
      </c>
      <c r="R43" s="167">
        <f t="shared" si="35"/>
        <v>0</v>
      </c>
      <c r="S43" s="167">
        <f t="shared" si="36"/>
        <v>0</v>
      </c>
      <c r="T43" s="167">
        <f t="shared" si="27"/>
        <v>0</v>
      </c>
      <c r="U43" s="257">
        <f t="shared" si="37"/>
        <v>3866.5</v>
      </c>
      <c r="V43" s="167">
        <f t="shared" si="38"/>
        <v>27251.865300000001</v>
      </c>
      <c r="W43" s="167">
        <f t="shared" si="30"/>
        <v>32702.238359999999</v>
      </c>
      <c r="X43" s="257">
        <f t="shared" si="39"/>
        <v>27251.865300000001</v>
      </c>
      <c r="Y43" s="167">
        <f t="shared" si="40"/>
        <v>32702.238359999999</v>
      </c>
      <c r="Z43" s="282">
        <f t="shared" si="41"/>
        <v>-1.640000002225861E-3</v>
      </c>
    </row>
    <row r="44" spans="1:26" ht="24.75" customHeight="1" x14ac:dyDescent="0.25">
      <c r="A44" s="38" t="s">
        <v>197</v>
      </c>
      <c r="B44" s="39" t="s">
        <v>61</v>
      </c>
      <c r="C44" s="40" t="s">
        <v>42</v>
      </c>
      <c r="D44" s="61">
        <v>3</v>
      </c>
      <c r="E44" s="42"/>
      <c r="F44" s="43"/>
      <c r="G44" s="43"/>
      <c r="H44" s="43">
        <v>1641.6</v>
      </c>
      <c r="I44" s="43">
        <f>ROUND(H44*D44,2)</f>
        <v>4924.8</v>
      </c>
      <c r="J44" s="43">
        <f>ROUND(I44*1.2,2)</f>
        <v>5909.76</v>
      </c>
      <c r="K44" s="44">
        <f t="shared" si="42"/>
        <v>4924.8</v>
      </c>
      <c r="L44" s="43">
        <f t="shared" si="42"/>
        <v>5909.76</v>
      </c>
      <c r="Q44" s="204">
        <f t="shared" si="34"/>
        <v>3</v>
      </c>
      <c r="R44" s="167">
        <f t="shared" si="35"/>
        <v>0</v>
      </c>
      <c r="S44" s="167">
        <f t="shared" si="36"/>
        <v>0</v>
      </c>
      <c r="T44" s="167">
        <f t="shared" si="27"/>
        <v>0</v>
      </c>
      <c r="U44" s="257">
        <f t="shared" si="37"/>
        <v>1641.6</v>
      </c>
      <c r="V44" s="167">
        <f t="shared" si="38"/>
        <v>4924.7999999999993</v>
      </c>
      <c r="W44" s="167">
        <f t="shared" si="30"/>
        <v>5909.7599999999993</v>
      </c>
      <c r="X44" s="257">
        <f t="shared" si="39"/>
        <v>4924.7999999999993</v>
      </c>
      <c r="Y44" s="167">
        <f t="shared" si="40"/>
        <v>5909.7599999999993</v>
      </c>
      <c r="Z44" s="282">
        <f t="shared" si="41"/>
        <v>0</v>
      </c>
    </row>
    <row r="45" spans="1:26" ht="30" x14ac:dyDescent="0.25">
      <c r="A45" s="102">
        <f>A42+1</f>
        <v>20</v>
      </c>
      <c r="B45" s="84" t="s">
        <v>113</v>
      </c>
      <c r="C45" s="83" t="s">
        <v>21</v>
      </c>
      <c r="D45" s="114">
        <v>4.4000000000000004</v>
      </c>
      <c r="E45" s="87">
        <f>ROUND(1297.72*1.33,2)</f>
        <v>1725.97</v>
      </c>
      <c r="F45" s="103">
        <f>ROUND(E45*D45,2)</f>
        <v>7594.27</v>
      </c>
      <c r="G45" s="103">
        <f>ROUND(F45*1.2,2)</f>
        <v>9113.1200000000008</v>
      </c>
      <c r="H45" s="113"/>
      <c r="I45" s="103"/>
      <c r="J45" s="103"/>
      <c r="K45" s="88">
        <f t="shared" si="42"/>
        <v>7594.27</v>
      </c>
      <c r="L45" s="86">
        <f t="shared" si="42"/>
        <v>9113.1200000000008</v>
      </c>
      <c r="M45" s="60"/>
      <c r="Q45" s="204">
        <f t="shared" si="34"/>
        <v>4.4000000000000004</v>
      </c>
      <c r="R45" s="167">
        <f t="shared" si="35"/>
        <v>1725.97</v>
      </c>
      <c r="S45" s="167">
        <f t="shared" si="36"/>
        <v>7594.2680000000009</v>
      </c>
      <c r="T45" s="167">
        <f t="shared" si="27"/>
        <v>9113.1216000000004</v>
      </c>
      <c r="U45" s="257">
        <f t="shared" si="37"/>
        <v>0</v>
      </c>
      <c r="V45" s="167">
        <f t="shared" si="38"/>
        <v>0</v>
      </c>
      <c r="W45" s="167">
        <f t="shared" si="30"/>
        <v>0</v>
      </c>
      <c r="X45" s="257">
        <f t="shared" si="39"/>
        <v>7594.2680000000009</v>
      </c>
      <c r="Y45" s="167">
        <f t="shared" si="40"/>
        <v>9113.1216000000004</v>
      </c>
      <c r="Z45" s="282">
        <f t="shared" si="41"/>
        <v>1.5999999995983671E-3</v>
      </c>
    </row>
    <row r="46" spans="1:26" ht="24" customHeight="1" x14ac:dyDescent="0.25">
      <c r="A46" s="38" t="s">
        <v>44</v>
      </c>
      <c r="B46" s="39" t="s">
        <v>112</v>
      </c>
      <c r="C46" s="40" t="s">
        <v>21</v>
      </c>
      <c r="D46" s="41">
        <f>D45*1.02</f>
        <v>4.4880000000000004</v>
      </c>
      <c r="E46" s="42"/>
      <c r="F46" s="43"/>
      <c r="G46" s="43"/>
      <c r="H46" s="123">
        <f>ROUND(7500/1.2*1.15,2)</f>
        <v>7187.5</v>
      </c>
      <c r="I46" s="57">
        <f>ROUND(H46*D46,2)</f>
        <v>32257.5</v>
      </c>
      <c r="J46" s="57">
        <f>ROUND(I46*1.2,2)</f>
        <v>38709</v>
      </c>
      <c r="K46" s="59">
        <f t="shared" si="42"/>
        <v>32257.5</v>
      </c>
      <c r="L46" s="57">
        <f t="shared" si="42"/>
        <v>38709</v>
      </c>
      <c r="M46" s="60" t="s">
        <v>92</v>
      </c>
      <c r="Q46" s="204">
        <f t="shared" si="34"/>
        <v>4.4880000000000004</v>
      </c>
      <c r="R46" s="167">
        <f t="shared" si="35"/>
        <v>0</v>
      </c>
      <c r="S46" s="167">
        <f t="shared" si="36"/>
        <v>0</v>
      </c>
      <c r="T46" s="167">
        <f t="shared" si="27"/>
        <v>0</v>
      </c>
      <c r="U46" s="257">
        <f t="shared" si="37"/>
        <v>7187.5</v>
      </c>
      <c r="V46" s="167">
        <f t="shared" si="38"/>
        <v>32257.500000000004</v>
      </c>
      <c r="W46" s="167">
        <f t="shared" si="30"/>
        <v>38709</v>
      </c>
      <c r="X46" s="257">
        <f t="shared" si="39"/>
        <v>32257.500000000004</v>
      </c>
      <c r="Y46" s="167">
        <f t="shared" si="40"/>
        <v>38709</v>
      </c>
      <c r="Z46" s="282">
        <f t="shared" si="41"/>
        <v>0</v>
      </c>
    </row>
    <row r="47" spans="1:26" ht="45" x14ac:dyDescent="0.25">
      <c r="A47" s="102">
        <f>A45+1</f>
        <v>21</v>
      </c>
      <c r="B47" s="84" t="s">
        <v>111</v>
      </c>
      <c r="C47" s="83" t="s">
        <v>21</v>
      </c>
      <c r="D47" s="114">
        <v>4.4000000000000004</v>
      </c>
      <c r="E47" s="87">
        <f>ROUND(1570.09*1.33,2)</f>
        <v>2088.2199999999998</v>
      </c>
      <c r="F47" s="103">
        <f>ROUND(E47*D47,2)</f>
        <v>9188.17</v>
      </c>
      <c r="G47" s="103">
        <f>ROUND(F47*1.2,2)</f>
        <v>11025.8</v>
      </c>
      <c r="H47" s="113"/>
      <c r="I47" s="103"/>
      <c r="J47" s="103"/>
      <c r="K47" s="88">
        <f t="shared" si="42"/>
        <v>9188.17</v>
      </c>
      <c r="L47" s="86">
        <f t="shared" si="42"/>
        <v>11025.8</v>
      </c>
      <c r="M47" s="60"/>
      <c r="Q47" s="204">
        <f t="shared" si="34"/>
        <v>4.4000000000000004</v>
      </c>
      <c r="R47" s="167">
        <f t="shared" si="35"/>
        <v>2088.2199999999998</v>
      </c>
      <c r="S47" s="167">
        <f t="shared" si="36"/>
        <v>9188.1679999999997</v>
      </c>
      <c r="T47" s="167">
        <f t="shared" si="27"/>
        <v>11025.801599999999</v>
      </c>
      <c r="U47" s="257">
        <f t="shared" si="37"/>
        <v>0</v>
      </c>
      <c r="V47" s="167">
        <f t="shared" si="38"/>
        <v>0</v>
      </c>
      <c r="W47" s="167">
        <f t="shared" si="30"/>
        <v>0</v>
      </c>
      <c r="X47" s="257">
        <f t="shared" si="39"/>
        <v>9188.1679999999997</v>
      </c>
      <c r="Y47" s="167">
        <f t="shared" si="40"/>
        <v>11025.801599999999</v>
      </c>
      <c r="Z47" s="282">
        <f t="shared" si="41"/>
        <v>1.5999999995983671E-3</v>
      </c>
    </row>
    <row r="48" spans="1:26" ht="18.75" customHeight="1" x14ac:dyDescent="0.25">
      <c r="A48" s="38" t="s">
        <v>45</v>
      </c>
      <c r="B48" s="39" t="s">
        <v>89</v>
      </c>
      <c r="C48" s="78" t="s">
        <v>21</v>
      </c>
      <c r="D48" s="41">
        <f>1.02*D47</f>
        <v>4.4880000000000004</v>
      </c>
      <c r="E48" s="42"/>
      <c r="F48" s="43"/>
      <c r="G48" s="43"/>
      <c r="H48" s="68">
        <v>1003.2</v>
      </c>
      <c r="I48" s="43">
        <f>ROUND(H48*D48,2)</f>
        <v>4502.3599999999997</v>
      </c>
      <c r="J48" s="43">
        <f>ROUND(I48*1.2,2)</f>
        <v>5402.83</v>
      </c>
      <c r="K48" s="44">
        <f t="shared" si="42"/>
        <v>4502.3599999999997</v>
      </c>
      <c r="L48" s="43">
        <f t="shared" si="42"/>
        <v>5402.83</v>
      </c>
      <c r="M48" s="58"/>
      <c r="Q48" s="204">
        <f t="shared" si="34"/>
        <v>4.4880000000000004</v>
      </c>
      <c r="R48" s="167">
        <f t="shared" si="35"/>
        <v>0</v>
      </c>
      <c r="S48" s="167">
        <f t="shared" si="36"/>
        <v>0</v>
      </c>
      <c r="T48" s="167">
        <f t="shared" si="27"/>
        <v>0</v>
      </c>
      <c r="U48" s="257">
        <f t="shared" si="37"/>
        <v>1003.2</v>
      </c>
      <c r="V48" s="167">
        <f t="shared" si="38"/>
        <v>4502.3616000000011</v>
      </c>
      <c r="W48" s="167">
        <f t="shared" si="30"/>
        <v>5402.8339200000009</v>
      </c>
      <c r="X48" s="257">
        <f t="shared" si="39"/>
        <v>4502.3616000000011</v>
      </c>
      <c r="Y48" s="167">
        <f t="shared" si="40"/>
        <v>5402.8339200000009</v>
      </c>
      <c r="Z48" s="282">
        <f t="shared" si="41"/>
        <v>3.9200000010168878E-3</v>
      </c>
    </row>
    <row r="49" spans="1:26" ht="18.75" customHeight="1" x14ac:dyDescent="0.25">
      <c r="A49" s="38" t="s">
        <v>127</v>
      </c>
      <c r="B49" s="39" t="s">
        <v>110</v>
      </c>
      <c r="C49" s="40" t="s">
        <v>42</v>
      </c>
      <c r="D49" s="61">
        <v>2</v>
      </c>
      <c r="E49" s="42"/>
      <c r="F49" s="43"/>
      <c r="G49" s="43"/>
      <c r="H49" s="43">
        <v>919.6</v>
      </c>
      <c r="I49" s="43">
        <f>ROUND(H49*D49,2)</f>
        <v>1839.2</v>
      </c>
      <c r="J49" s="43">
        <f>ROUND(I49*1.2,2)</f>
        <v>2207.04</v>
      </c>
      <c r="K49" s="44">
        <f t="shared" si="42"/>
        <v>1839.2</v>
      </c>
      <c r="L49" s="43">
        <f t="shared" si="42"/>
        <v>2207.04</v>
      </c>
      <c r="Q49" s="204">
        <f t="shared" si="34"/>
        <v>2</v>
      </c>
      <c r="R49" s="167">
        <f t="shared" si="35"/>
        <v>0</v>
      </c>
      <c r="S49" s="167">
        <f t="shared" si="36"/>
        <v>0</v>
      </c>
      <c r="T49" s="167">
        <f t="shared" si="27"/>
        <v>0</v>
      </c>
      <c r="U49" s="257">
        <f t="shared" si="37"/>
        <v>919.6</v>
      </c>
      <c r="V49" s="167">
        <f t="shared" si="38"/>
        <v>1839.2</v>
      </c>
      <c r="W49" s="167">
        <f t="shared" si="30"/>
        <v>2207.04</v>
      </c>
      <c r="X49" s="257">
        <f t="shared" si="39"/>
        <v>1839.2</v>
      </c>
      <c r="Y49" s="167">
        <f t="shared" si="40"/>
        <v>2207.04</v>
      </c>
      <c r="Z49" s="282">
        <f t="shared" si="41"/>
        <v>0</v>
      </c>
    </row>
    <row r="50" spans="1:26" ht="33" customHeight="1" x14ac:dyDescent="0.25">
      <c r="A50" s="104">
        <f>A47+1</f>
        <v>22</v>
      </c>
      <c r="B50" s="90" t="s">
        <v>79</v>
      </c>
      <c r="C50" s="89" t="s">
        <v>23</v>
      </c>
      <c r="D50" s="91">
        <v>1.4</v>
      </c>
      <c r="E50" s="93">
        <v>8327.42</v>
      </c>
      <c r="F50" s="105">
        <f>ROUND(E50*D50,2)</f>
        <v>11658.39</v>
      </c>
      <c r="G50" s="105">
        <f>ROUND(F50*1.2,2)</f>
        <v>13990.07</v>
      </c>
      <c r="H50" s="112"/>
      <c r="I50" s="105"/>
      <c r="J50" s="105"/>
      <c r="K50" s="94">
        <f t="shared" si="42"/>
        <v>11658.39</v>
      </c>
      <c r="L50" s="92">
        <f t="shared" si="42"/>
        <v>13990.07</v>
      </c>
      <c r="Q50" s="204">
        <f t="shared" si="34"/>
        <v>1.4</v>
      </c>
      <c r="R50" s="167">
        <f t="shared" si="35"/>
        <v>8327.42</v>
      </c>
      <c r="S50" s="167">
        <f t="shared" si="36"/>
        <v>11658.387999999999</v>
      </c>
      <c r="T50" s="167">
        <f t="shared" si="27"/>
        <v>13990.065599999998</v>
      </c>
      <c r="U50" s="257">
        <f t="shared" si="37"/>
        <v>0</v>
      </c>
      <c r="V50" s="167">
        <f t="shared" si="38"/>
        <v>0</v>
      </c>
      <c r="W50" s="167">
        <f t="shared" si="30"/>
        <v>0</v>
      </c>
      <c r="X50" s="257">
        <f t="shared" si="39"/>
        <v>11658.387999999999</v>
      </c>
      <c r="Y50" s="167">
        <f t="shared" si="40"/>
        <v>13990.065599999998</v>
      </c>
      <c r="Z50" s="282">
        <f t="shared" si="41"/>
        <v>-4.4000000016239937E-3</v>
      </c>
    </row>
    <row r="51" spans="1:26" ht="18.75" customHeight="1" x14ac:dyDescent="0.25">
      <c r="A51" s="38" t="s">
        <v>46</v>
      </c>
      <c r="B51" s="39" t="s">
        <v>43</v>
      </c>
      <c r="C51" s="40" t="s">
        <v>23</v>
      </c>
      <c r="D51" s="41">
        <f>1.02*D50</f>
        <v>1.4279999999999999</v>
      </c>
      <c r="E51" s="42"/>
      <c r="F51" s="43"/>
      <c r="G51" s="43"/>
      <c r="H51" s="43">
        <v>3657.5</v>
      </c>
      <c r="I51" s="43">
        <f>ROUND(H51*D51,2)</f>
        <v>5222.91</v>
      </c>
      <c r="J51" s="43">
        <f>ROUND(I51*1.2,2)</f>
        <v>6267.49</v>
      </c>
      <c r="K51" s="44">
        <f t="shared" si="42"/>
        <v>5222.91</v>
      </c>
      <c r="L51" s="43">
        <f t="shared" si="42"/>
        <v>6267.49</v>
      </c>
      <c r="M51" s="58"/>
      <c r="Q51" s="204">
        <f t="shared" si="34"/>
        <v>1.4279999999999999</v>
      </c>
      <c r="R51" s="167">
        <f t="shared" si="35"/>
        <v>0</v>
      </c>
      <c r="S51" s="167">
        <f t="shared" si="36"/>
        <v>0</v>
      </c>
      <c r="T51" s="167">
        <f t="shared" si="27"/>
        <v>0</v>
      </c>
      <c r="U51" s="257">
        <f t="shared" si="37"/>
        <v>3657.5</v>
      </c>
      <c r="V51" s="167">
        <f t="shared" si="38"/>
        <v>5222.91</v>
      </c>
      <c r="W51" s="167">
        <f t="shared" si="30"/>
        <v>6267.4919999999993</v>
      </c>
      <c r="X51" s="257">
        <f t="shared" si="39"/>
        <v>5222.91</v>
      </c>
      <c r="Y51" s="167">
        <f t="shared" si="40"/>
        <v>6267.4919999999993</v>
      </c>
      <c r="Z51" s="282">
        <f t="shared" si="41"/>
        <v>1.9999999994979589E-3</v>
      </c>
    </row>
    <row r="52" spans="1:26" ht="18.75" customHeight="1" x14ac:dyDescent="0.25">
      <c r="A52" s="104">
        <f>A50+1</f>
        <v>23</v>
      </c>
      <c r="B52" s="95" t="s">
        <v>109</v>
      </c>
      <c r="C52" s="89" t="s">
        <v>21</v>
      </c>
      <c r="D52" s="91">
        <v>54.3</v>
      </c>
      <c r="E52" s="93">
        <v>1382.25</v>
      </c>
      <c r="F52" s="105">
        <f>ROUND(E52*D52,2)</f>
        <v>75056.179999999993</v>
      </c>
      <c r="G52" s="105">
        <f>ROUND(F52*1.2,2)</f>
        <v>90067.42</v>
      </c>
      <c r="H52" s="112"/>
      <c r="I52" s="105"/>
      <c r="J52" s="105"/>
      <c r="K52" s="94">
        <f t="shared" si="42"/>
        <v>75056.179999999993</v>
      </c>
      <c r="L52" s="92">
        <f t="shared" si="42"/>
        <v>90067.42</v>
      </c>
      <c r="Q52" s="204">
        <f t="shared" si="34"/>
        <v>54.3</v>
      </c>
      <c r="R52" s="167">
        <f t="shared" si="35"/>
        <v>1382.25</v>
      </c>
      <c r="S52" s="167">
        <f t="shared" si="36"/>
        <v>75056.175000000003</v>
      </c>
      <c r="T52" s="167">
        <f t="shared" si="27"/>
        <v>90067.41</v>
      </c>
      <c r="U52" s="257">
        <f t="shared" si="37"/>
        <v>0</v>
      </c>
      <c r="V52" s="167">
        <f t="shared" si="38"/>
        <v>0</v>
      </c>
      <c r="W52" s="167">
        <f t="shared" si="30"/>
        <v>0</v>
      </c>
      <c r="X52" s="257">
        <f t="shared" si="39"/>
        <v>75056.175000000003</v>
      </c>
      <c r="Y52" s="167">
        <f t="shared" si="40"/>
        <v>90067.41</v>
      </c>
      <c r="Z52" s="282">
        <f t="shared" si="41"/>
        <v>-9.9999999947613105E-3</v>
      </c>
    </row>
    <row r="53" spans="1:26" ht="18.75" customHeight="1" x14ac:dyDescent="0.25">
      <c r="A53" s="38" t="s">
        <v>47</v>
      </c>
      <c r="B53" s="39" t="s">
        <v>80</v>
      </c>
      <c r="C53" s="40" t="s">
        <v>21</v>
      </c>
      <c r="D53" s="41">
        <f>1.02*D52</f>
        <v>55.385999999999996</v>
      </c>
      <c r="E53" s="42"/>
      <c r="F53" s="43"/>
      <c r="G53" s="43"/>
      <c r="H53" s="43">
        <v>3866.5</v>
      </c>
      <c r="I53" s="43">
        <f>ROUND(H53*D53,2)</f>
        <v>214149.97</v>
      </c>
      <c r="J53" s="43">
        <f>ROUND(I53*1.2,2)</f>
        <v>256979.96</v>
      </c>
      <c r="K53" s="44">
        <f t="shared" si="42"/>
        <v>214149.97</v>
      </c>
      <c r="L53" s="43">
        <f t="shared" si="42"/>
        <v>256979.96</v>
      </c>
      <c r="M53" s="58"/>
      <c r="Q53" s="204">
        <f t="shared" si="34"/>
        <v>55.385999999999996</v>
      </c>
      <c r="R53" s="167">
        <f t="shared" si="35"/>
        <v>0</v>
      </c>
      <c r="S53" s="167">
        <f t="shared" si="36"/>
        <v>0</v>
      </c>
      <c r="T53" s="167">
        <f t="shared" si="27"/>
        <v>0</v>
      </c>
      <c r="U53" s="257">
        <f t="shared" si="37"/>
        <v>3866.5</v>
      </c>
      <c r="V53" s="167">
        <f t="shared" si="38"/>
        <v>214149.96899999998</v>
      </c>
      <c r="W53" s="167">
        <f t="shared" si="30"/>
        <v>256979.96279999998</v>
      </c>
      <c r="X53" s="257">
        <f t="shared" si="39"/>
        <v>214149.96899999998</v>
      </c>
      <c r="Y53" s="167">
        <f t="shared" si="40"/>
        <v>256979.96279999998</v>
      </c>
      <c r="Z53" s="282">
        <f t="shared" si="41"/>
        <v>2.7999999874737114E-3</v>
      </c>
    </row>
    <row r="54" spans="1:26" ht="18.75" customHeight="1" x14ac:dyDescent="0.25">
      <c r="A54" s="104">
        <f>A52+1</f>
        <v>24</v>
      </c>
      <c r="B54" s="90" t="s">
        <v>87</v>
      </c>
      <c r="C54" s="89" t="s">
        <v>21</v>
      </c>
      <c r="D54" s="91">
        <v>5.69</v>
      </c>
      <c r="E54" s="93">
        <v>966.15</v>
      </c>
      <c r="F54" s="105">
        <f>ROUND(E54*D54,2)</f>
        <v>5497.39</v>
      </c>
      <c r="G54" s="105">
        <f>ROUND(F54*1.2,2)</f>
        <v>6596.87</v>
      </c>
      <c r="H54" s="112"/>
      <c r="I54" s="105"/>
      <c r="J54" s="105"/>
      <c r="K54" s="94">
        <f t="shared" si="42"/>
        <v>5497.39</v>
      </c>
      <c r="L54" s="92">
        <f t="shared" si="42"/>
        <v>6596.87</v>
      </c>
      <c r="Q54" s="204">
        <f t="shared" si="34"/>
        <v>5.69</v>
      </c>
      <c r="R54" s="167">
        <f t="shared" si="35"/>
        <v>966.15</v>
      </c>
      <c r="S54" s="167">
        <f t="shared" si="36"/>
        <v>5497.3935000000001</v>
      </c>
      <c r="T54" s="167">
        <f t="shared" si="27"/>
        <v>6596.8721999999998</v>
      </c>
      <c r="U54" s="257">
        <f t="shared" si="37"/>
        <v>0</v>
      </c>
      <c r="V54" s="167">
        <f t="shared" si="38"/>
        <v>0</v>
      </c>
      <c r="W54" s="167">
        <f t="shared" si="30"/>
        <v>0</v>
      </c>
      <c r="X54" s="257">
        <f t="shared" si="39"/>
        <v>5497.3935000000001</v>
      </c>
      <c r="Y54" s="167">
        <f t="shared" si="40"/>
        <v>6596.8721999999998</v>
      </c>
      <c r="Z54" s="282">
        <f t="shared" si="41"/>
        <v>2.1999999999025022E-3</v>
      </c>
    </row>
    <row r="55" spans="1:26" ht="18.75" customHeight="1" x14ac:dyDescent="0.25">
      <c r="A55" s="38" t="s">
        <v>48</v>
      </c>
      <c r="B55" s="39" t="s">
        <v>89</v>
      </c>
      <c r="C55" s="78" t="s">
        <v>21</v>
      </c>
      <c r="D55" s="41">
        <f>1.02*D54</f>
        <v>5.8038000000000007</v>
      </c>
      <c r="E55" s="42"/>
      <c r="F55" s="43"/>
      <c r="G55" s="43"/>
      <c r="H55" s="68">
        <v>1003.2</v>
      </c>
      <c r="I55" s="43">
        <f>ROUND(H55*D55,2)</f>
        <v>5822.37</v>
      </c>
      <c r="J55" s="43">
        <f>ROUND(I55*1.2,2)</f>
        <v>6986.84</v>
      </c>
      <c r="K55" s="44">
        <f t="shared" si="42"/>
        <v>5822.37</v>
      </c>
      <c r="L55" s="43">
        <f t="shared" si="42"/>
        <v>6986.84</v>
      </c>
      <c r="M55" s="58"/>
      <c r="Q55" s="204">
        <f t="shared" si="34"/>
        <v>5.8038000000000007</v>
      </c>
      <c r="R55" s="167">
        <f t="shared" si="35"/>
        <v>0</v>
      </c>
      <c r="S55" s="167">
        <f t="shared" si="36"/>
        <v>0</v>
      </c>
      <c r="T55" s="167">
        <f t="shared" si="27"/>
        <v>0</v>
      </c>
      <c r="U55" s="257">
        <f t="shared" si="37"/>
        <v>1003.2</v>
      </c>
      <c r="V55" s="167">
        <f t="shared" si="38"/>
        <v>5822.3721600000008</v>
      </c>
      <c r="W55" s="167">
        <f t="shared" si="30"/>
        <v>6986.8465920000008</v>
      </c>
      <c r="X55" s="257">
        <f t="shared" si="39"/>
        <v>5822.3721600000008</v>
      </c>
      <c r="Y55" s="167">
        <f t="shared" si="40"/>
        <v>6986.8465920000008</v>
      </c>
      <c r="Z55" s="282">
        <f t="shared" si="41"/>
        <v>6.5920000006371993E-3</v>
      </c>
    </row>
    <row r="56" spans="1:26" ht="18.75" customHeight="1" x14ac:dyDescent="0.25">
      <c r="A56" s="102">
        <f>A54+1</f>
        <v>25</v>
      </c>
      <c r="B56" s="115" t="s">
        <v>164</v>
      </c>
      <c r="C56" s="83" t="s">
        <v>42</v>
      </c>
      <c r="D56" s="96">
        <v>4</v>
      </c>
      <c r="E56" s="116">
        <v>2314.11</v>
      </c>
      <c r="F56" s="86">
        <f t="shared" ref="F56:F57" si="43">ROUND(E56*D56,2)</f>
        <v>9256.44</v>
      </c>
      <c r="G56" s="86">
        <f t="shared" ref="G56:G57" si="44">ROUND(F56*1.2,2)</f>
        <v>11107.73</v>
      </c>
      <c r="H56" s="87"/>
      <c r="I56" s="86"/>
      <c r="J56" s="86"/>
      <c r="K56" s="88">
        <f t="shared" si="42"/>
        <v>9256.44</v>
      </c>
      <c r="L56" s="86">
        <f t="shared" si="42"/>
        <v>11107.73</v>
      </c>
      <c r="M56" s="58"/>
      <c r="Q56" s="204">
        <f t="shared" si="34"/>
        <v>4</v>
      </c>
      <c r="R56" s="167">
        <f t="shared" si="35"/>
        <v>2314.11</v>
      </c>
      <c r="S56" s="167">
        <f t="shared" si="36"/>
        <v>9256.44</v>
      </c>
      <c r="T56" s="167">
        <f t="shared" si="27"/>
        <v>11107.728000000001</v>
      </c>
      <c r="U56" s="257">
        <f t="shared" si="37"/>
        <v>0</v>
      </c>
      <c r="V56" s="167">
        <f t="shared" si="38"/>
        <v>0</v>
      </c>
      <c r="W56" s="167">
        <f t="shared" si="30"/>
        <v>0</v>
      </c>
      <c r="X56" s="257">
        <f t="shared" si="39"/>
        <v>9256.44</v>
      </c>
      <c r="Y56" s="167">
        <f t="shared" si="40"/>
        <v>11107.728000000001</v>
      </c>
      <c r="Z56" s="282">
        <f t="shared" si="41"/>
        <v>-1.9999999985884642E-3</v>
      </c>
    </row>
    <row r="57" spans="1:26" ht="18.75" customHeight="1" x14ac:dyDescent="0.25">
      <c r="A57" s="102">
        <f>A56+1</f>
        <v>26</v>
      </c>
      <c r="B57" s="115" t="s">
        <v>165</v>
      </c>
      <c r="C57" s="83" t="s">
        <v>42</v>
      </c>
      <c r="D57" s="96">
        <v>1</v>
      </c>
      <c r="E57" s="116">
        <v>2314.11</v>
      </c>
      <c r="F57" s="86">
        <f t="shared" si="43"/>
        <v>2314.11</v>
      </c>
      <c r="G57" s="86">
        <f t="shared" si="44"/>
        <v>2776.93</v>
      </c>
      <c r="H57" s="87"/>
      <c r="I57" s="86"/>
      <c r="J57" s="86"/>
      <c r="K57" s="88">
        <f t="shared" si="42"/>
        <v>2314.11</v>
      </c>
      <c r="L57" s="86">
        <f t="shared" si="42"/>
        <v>2776.93</v>
      </c>
      <c r="M57" s="58"/>
      <c r="Q57" s="204">
        <f t="shared" si="34"/>
        <v>1</v>
      </c>
      <c r="R57" s="167">
        <f t="shared" si="35"/>
        <v>2314.11</v>
      </c>
      <c r="S57" s="167">
        <f t="shared" si="36"/>
        <v>2314.11</v>
      </c>
      <c r="T57" s="167">
        <f t="shared" si="27"/>
        <v>2776.9320000000002</v>
      </c>
      <c r="U57" s="257">
        <f t="shared" si="37"/>
        <v>0</v>
      </c>
      <c r="V57" s="167">
        <f t="shared" si="38"/>
        <v>0</v>
      </c>
      <c r="W57" s="167">
        <f t="shared" si="30"/>
        <v>0</v>
      </c>
      <c r="X57" s="257">
        <f t="shared" si="39"/>
        <v>2314.11</v>
      </c>
      <c r="Y57" s="167">
        <f t="shared" si="40"/>
        <v>2776.9320000000002</v>
      </c>
      <c r="Z57" s="282">
        <f t="shared" si="41"/>
        <v>2.0000000004074536E-3</v>
      </c>
    </row>
    <row r="58" spans="1:26" ht="45" x14ac:dyDescent="0.25">
      <c r="A58" s="104">
        <f>A57+1</f>
        <v>27</v>
      </c>
      <c r="B58" s="90" t="s">
        <v>94</v>
      </c>
      <c r="C58" s="89" t="s">
        <v>42</v>
      </c>
      <c r="D58" s="98">
        <v>2</v>
      </c>
      <c r="E58" s="93">
        <v>4670.4399999999996</v>
      </c>
      <c r="F58" s="105">
        <f>ROUND(E58*D58,2)</f>
        <v>9340.8799999999992</v>
      </c>
      <c r="G58" s="105">
        <f>ROUND(F58*1.2,2)</f>
        <v>11209.06</v>
      </c>
      <c r="H58" s="112"/>
      <c r="I58" s="105"/>
      <c r="J58" s="105"/>
      <c r="K58" s="94">
        <f t="shared" si="42"/>
        <v>9340.8799999999992</v>
      </c>
      <c r="L58" s="92">
        <f t="shared" si="42"/>
        <v>11209.06</v>
      </c>
      <c r="Q58" s="204">
        <f t="shared" si="34"/>
        <v>2</v>
      </c>
      <c r="R58" s="167">
        <f t="shared" si="35"/>
        <v>4670.4399999999996</v>
      </c>
      <c r="S58" s="167">
        <f t="shared" si="36"/>
        <v>9340.8799999999992</v>
      </c>
      <c r="T58" s="167">
        <f t="shared" si="27"/>
        <v>11209.055999999999</v>
      </c>
      <c r="U58" s="257">
        <f t="shared" si="37"/>
        <v>0</v>
      </c>
      <c r="V58" s="167">
        <f t="shared" si="38"/>
        <v>0</v>
      </c>
      <c r="W58" s="167">
        <f t="shared" si="30"/>
        <v>0</v>
      </c>
      <c r="X58" s="257">
        <f t="shared" si="39"/>
        <v>9340.8799999999992</v>
      </c>
      <c r="Y58" s="167">
        <f t="shared" si="40"/>
        <v>11209.055999999999</v>
      </c>
      <c r="Z58" s="282">
        <f t="shared" si="41"/>
        <v>-4.0000000008149073E-3</v>
      </c>
    </row>
    <row r="59" spans="1:26" ht="30" x14ac:dyDescent="0.25">
      <c r="A59" s="38" t="s">
        <v>128</v>
      </c>
      <c r="B59" s="39" t="s">
        <v>93</v>
      </c>
      <c r="C59" s="40" t="s">
        <v>42</v>
      </c>
      <c r="D59" s="61">
        <v>2</v>
      </c>
      <c r="E59" s="42"/>
      <c r="F59" s="43"/>
      <c r="G59" s="43"/>
      <c r="H59" s="43">
        <v>3239.5</v>
      </c>
      <c r="I59" s="43">
        <f>ROUND(H59*D59,2)</f>
        <v>6479</v>
      </c>
      <c r="J59" s="43">
        <f>ROUND(I59*1.2,2)</f>
        <v>7774.8</v>
      </c>
      <c r="K59" s="44">
        <f t="shared" ref="K59:L61" si="45">F59+I59</f>
        <v>6479</v>
      </c>
      <c r="L59" s="43">
        <f t="shared" si="45"/>
        <v>7774.8</v>
      </c>
      <c r="Q59" s="204">
        <f t="shared" si="34"/>
        <v>2</v>
      </c>
      <c r="R59" s="167">
        <f t="shared" si="35"/>
        <v>0</v>
      </c>
      <c r="S59" s="167">
        <f t="shared" si="36"/>
        <v>0</v>
      </c>
      <c r="T59" s="167">
        <f t="shared" si="27"/>
        <v>0</v>
      </c>
      <c r="U59" s="257">
        <f t="shared" si="37"/>
        <v>3239.5</v>
      </c>
      <c r="V59" s="167">
        <f t="shared" si="38"/>
        <v>6479</v>
      </c>
      <c r="W59" s="167">
        <f t="shared" si="30"/>
        <v>7774.7999999999993</v>
      </c>
      <c r="X59" s="257">
        <f t="shared" si="39"/>
        <v>6479</v>
      </c>
      <c r="Y59" s="167">
        <f t="shared" si="40"/>
        <v>7774.7999999999993</v>
      </c>
      <c r="Z59" s="282">
        <f t="shared" si="41"/>
        <v>0</v>
      </c>
    </row>
    <row r="60" spans="1:26" ht="36.75" customHeight="1" x14ac:dyDescent="0.25">
      <c r="A60" s="104">
        <f>A58+1</f>
        <v>28</v>
      </c>
      <c r="B60" s="90" t="s">
        <v>90</v>
      </c>
      <c r="C60" s="89" t="s">
        <v>42</v>
      </c>
      <c r="D60" s="98">
        <v>2</v>
      </c>
      <c r="E60" s="93">
        <v>3082.04</v>
      </c>
      <c r="F60" s="105">
        <f>ROUND(E60*D60,2)</f>
        <v>6164.08</v>
      </c>
      <c r="G60" s="105">
        <f>ROUND(F60*1.2,2)</f>
        <v>7396.9</v>
      </c>
      <c r="H60" s="112"/>
      <c r="I60" s="105"/>
      <c r="J60" s="105"/>
      <c r="K60" s="94">
        <f t="shared" si="45"/>
        <v>6164.08</v>
      </c>
      <c r="L60" s="92">
        <f t="shared" si="45"/>
        <v>7396.9</v>
      </c>
      <c r="M60" s="58"/>
      <c r="Q60" s="204">
        <f t="shared" si="34"/>
        <v>2</v>
      </c>
      <c r="R60" s="167">
        <f t="shared" si="35"/>
        <v>3082.04</v>
      </c>
      <c r="S60" s="167">
        <f t="shared" si="36"/>
        <v>6164.08</v>
      </c>
      <c r="T60" s="167">
        <f t="shared" si="27"/>
        <v>7396.8959999999997</v>
      </c>
      <c r="U60" s="257">
        <f t="shared" si="37"/>
        <v>0</v>
      </c>
      <c r="V60" s="167">
        <f t="shared" si="38"/>
        <v>0</v>
      </c>
      <c r="W60" s="167">
        <f t="shared" si="30"/>
        <v>0</v>
      </c>
      <c r="X60" s="257">
        <f t="shared" si="39"/>
        <v>6164.08</v>
      </c>
      <c r="Y60" s="167">
        <f t="shared" si="40"/>
        <v>7396.8959999999997</v>
      </c>
      <c r="Z60" s="282">
        <f t="shared" si="41"/>
        <v>-3.9999999999054126E-3</v>
      </c>
    </row>
    <row r="61" spans="1:26" ht="30" x14ac:dyDescent="0.25">
      <c r="A61" s="38" t="s">
        <v>50</v>
      </c>
      <c r="B61" s="39" t="s">
        <v>91</v>
      </c>
      <c r="C61" s="40" t="s">
        <v>42</v>
      </c>
      <c r="D61" s="61">
        <v>2</v>
      </c>
      <c r="E61" s="42"/>
      <c r="F61" s="43"/>
      <c r="G61" s="43"/>
      <c r="H61" s="43">
        <v>1421.2</v>
      </c>
      <c r="I61" s="43">
        <f>ROUND(H61*D61,2)</f>
        <v>2842.4</v>
      </c>
      <c r="J61" s="43">
        <f>ROUND(I61*1.2,2)</f>
        <v>3410.88</v>
      </c>
      <c r="K61" s="44">
        <f t="shared" si="45"/>
        <v>2842.4</v>
      </c>
      <c r="L61" s="43">
        <f t="shared" si="45"/>
        <v>3410.88</v>
      </c>
      <c r="M61" s="58"/>
      <c r="Q61" s="204">
        <f t="shared" si="34"/>
        <v>2</v>
      </c>
      <c r="R61" s="167">
        <f t="shared" si="35"/>
        <v>0</v>
      </c>
      <c r="S61" s="167">
        <f t="shared" si="36"/>
        <v>0</v>
      </c>
      <c r="T61" s="167">
        <f t="shared" si="27"/>
        <v>0</v>
      </c>
      <c r="U61" s="257">
        <f t="shared" si="37"/>
        <v>1421.2</v>
      </c>
      <c r="V61" s="167">
        <f t="shared" si="38"/>
        <v>2842.4</v>
      </c>
      <c r="W61" s="167">
        <f t="shared" si="30"/>
        <v>3410.88</v>
      </c>
      <c r="X61" s="257">
        <f t="shared" si="39"/>
        <v>2842.4</v>
      </c>
      <c r="Y61" s="167">
        <f t="shared" si="40"/>
        <v>3410.88</v>
      </c>
      <c r="Z61" s="282">
        <f t="shared" si="41"/>
        <v>0</v>
      </c>
    </row>
    <row r="62" spans="1:26" ht="18.75" customHeight="1" x14ac:dyDescent="0.25">
      <c r="A62" s="27"/>
      <c r="B62" s="73" t="s">
        <v>108</v>
      </c>
      <c r="C62" s="65"/>
      <c r="D62" s="66"/>
      <c r="E62" s="37"/>
      <c r="F62" s="32"/>
      <c r="G62" s="32"/>
      <c r="H62" s="56"/>
      <c r="I62" s="32"/>
      <c r="J62" s="32"/>
      <c r="K62" s="53"/>
      <c r="L62" s="35"/>
      <c r="Q62" s="204">
        <f t="shared" si="34"/>
        <v>0</v>
      </c>
      <c r="R62" s="167">
        <f t="shared" si="35"/>
        <v>0</v>
      </c>
      <c r="S62" s="167">
        <f t="shared" si="36"/>
        <v>0</v>
      </c>
      <c r="T62" s="167">
        <f t="shared" si="27"/>
        <v>0</v>
      </c>
      <c r="U62" s="257">
        <f t="shared" si="37"/>
        <v>0</v>
      </c>
      <c r="V62" s="167">
        <f t="shared" si="38"/>
        <v>0</v>
      </c>
      <c r="W62" s="167">
        <f t="shared" si="30"/>
        <v>0</v>
      </c>
      <c r="X62" s="257">
        <f t="shared" si="39"/>
        <v>0</v>
      </c>
      <c r="Y62" s="167">
        <f t="shared" si="40"/>
        <v>0</v>
      </c>
      <c r="Z62" s="282">
        <f t="shared" si="41"/>
        <v>0</v>
      </c>
    </row>
    <row r="63" spans="1:26" ht="36.75" customHeight="1" x14ac:dyDescent="0.25">
      <c r="A63" s="89">
        <f>A60+1</f>
        <v>29</v>
      </c>
      <c r="B63" s="90" t="s">
        <v>62</v>
      </c>
      <c r="C63" s="89" t="s">
        <v>23</v>
      </c>
      <c r="D63" s="101">
        <f>1*0.18+2*0.24+1*0.1+1*0.01+1*0.041</f>
        <v>0.81099999999999994</v>
      </c>
      <c r="E63" s="93">
        <v>17265.68</v>
      </c>
      <c r="F63" s="105">
        <f>ROUND(E63*D63,2)</f>
        <v>14002.47</v>
      </c>
      <c r="G63" s="105">
        <f>ROUND(F63*1.2,2)</f>
        <v>16802.96</v>
      </c>
      <c r="H63" s="112"/>
      <c r="I63" s="105"/>
      <c r="J63" s="105"/>
      <c r="K63" s="94">
        <f t="shared" ref="K63:L74" si="46">F63+I63</f>
        <v>14002.47</v>
      </c>
      <c r="L63" s="92">
        <f t="shared" si="46"/>
        <v>16802.96</v>
      </c>
      <c r="Q63" s="204">
        <f t="shared" si="34"/>
        <v>0.81099999999999994</v>
      </c>
      <c r="R63" s="167">
        <f t="shared" si="35"/>
        <v>17265.68</v>
      </c>
      <c r="S63" s="167">
        <f t="shared" si="36"/>
        <v>14002.466479999999</v>
      </c>
      <c r="T63" s="167">
        <f t="shared" si="27"/>
        <v>16802.959776</v>
      </c>
      <c r="U63" s="257">
        <f t="shared" si="37"/>
        <v>0</v>
      </c>
      <c r="V63" s="167">
        <f t="shared" si="38"/>
        <v>0</v>
      </c>
      <c r="W63" s="167">
        <f t="shared" si="30"/>
        <v>0</v>
      </c>
      <c r="X63" s="257">
        <f t="shared" si="39"/>
        <v>14002.466479999999</v>
      </c>
      <c r="Y63" s="167">
        <f t="shared" si="40"/>
        <v>16802.959776</v>
      </c>
      <c r="Z63" s="282">
        <f t="shared" si="41"/>
        <v>-2.2399999943445437E-4</v>
      </c>
    </row>
    <row r="64" spans="1:26" ht="18.75" customHeight="1" x14ac:dyDescent="0.25">
      <c r="A64" s="38" t="s">
        <v>51</v>
      </c>
      <c r="B64" s="62" t="s">
        <v>63</v>
      </c>
      <c r="C64" s="40" t="s">
        <v>42</v>
      </c>
      <c r="D64" s="61">
        <v>1</v>
      </c>
      <c r="E64" s="42"/>
      <c r="F64" s="43"/>
      <c r="G64" s="43"/>
      <c r="H64" s="67">
        <v>1657.75</v>
      </c>
      <c r="I64" s="43">
        <f t="shared" ref="I64:I70" si="47">ROUND(H64*D64,2)</f>
        <v>1657.75</v>
      </c>
      <c r="J64" s="43">
        <f t="shared" ref="J64:J70" si="48">ROUND(I64*1.2,2)</f>
        <v>1989.3</v>
      </c>
      <c r="K64" s="44">
        <f t="shared" si="46"/>
        <v>1657.75</v>
      </c>
      <c r="L64" s="43">
        <f t="shared" si="46"/>
        <v>1989.3</v>
      </c>
      <c r="M64" s="58"/>
      <c r="Q64" s="204">
        <f t="shared" si="34"/>
        <v>1</v>
      </c>
      <c r="R64" s="167">
        <f t="shared" si="35"/>
        <v>0</v>
      </c>
      <c r="S64" s="167">
        <f t="shared" si="36"/>
        <v>0</v>
      </c>
      <c r="T64" s="167">
        <f t="shared" si="27"/>
        <v>0</v>
      </c>
      <c r="U64" s="257">
        <f t="shared" si="37"/>
        <v>1657.75</v>
      </c>
      <c r="V64" s="167">
        <f t="shared" si="38"/>
        <v>1657.75</v>
      </c>
      <c r="W64" s="167">
        <f t="shared" si="30"/>
        <v>1989.3</v>
      </c>
      <c r="X64" s="257">
        <f t="shared" si="39"/>
        <v>1657.75</v>
      </c>
      <c r="Y64" s="167">
        <f t="shared" si="40"/>
        <v>1989.3</v>
      </c>
      <c r="Z64" s="282">
        <f t="shared" si="41"/>
        <v>0</v>
      </c>
    </row>
    <row r="65" spans="1:26" ht="18.75" customHeight="1" x14ac:dyDescent="0.25">
      <c r="A65" s="38" t="s">
        <v>198</v>
      </c>
      <c r="B65" s="62" t="s">
        <v>64</v>
      </c>
      <c r="C65" s="40" t="s">
        <v>42</v>
      </c>
      <c r="D65" s="61">
        <v>2</v>
      </c>
      <c r="E65" s="42"/>
      <c r="F65" s="43"/>
      <c r="G65" s="43"/>
      <c r="H65" s="67">
        <v>2500.4</v>
      </c>
      <c r="I65" s="43">
        <f t="shared" si="47"/>
        <v>5000.8</v>
      </c>
      <c r="J65" s="43">
        <f t="shared" si="48"/>
        <v>6000.96</v>
      </c>
      <c r="K65" s="44">
        <f t="shared" si="46"/>
        <v>5000.8</v>
      </c>
      <c r="L65" s="43">
        <f t="shared" si="46"/>
        <v>6000.96</v>
      </c>
      <c r="M65" s="58"/>
      <c r="Q65" s="204">
        <f t="shared" si="34"/>
        <v>2</v>
      </c>
      <c r="R65" s="167">
        <f t="shared" si="35"/>
        <v>0</v>
      </c>
      <c r="S65" s="167">
        <f t="shared" si="36"/>
        <v>0</v>
      </c>
      <c r="T65" s="167">
        <f t="shared" si="27"/>
        <v>0</v>
      </c>
      <c r="U65" s="257">
        <f t="shared" si="37"/>
        <v>2500.4</v>
      </c>
      <c r="V65" s="167">
        <f t="shared" si="38"/>
        <v>5000.8</v>
      </c>
      <c r="W65" s="167">
        <f t="shared" si="30"/>
        <v>6000.96</v>
      </c>
      <c r="X65" s="257">
        <f t="shared" si="39"/>
        <v>5000.8</v>
      </c>
      <c r="Y65" s="167">
        <f t="shared" si="40"/>
        <v>6000.96</v>
      </c>
      <c r="Z65" s="282">
        <f t="shared" si="41"/>
        <v>0</v>
      </c>
    </row>
    <row r="66" spans="1:26" ht="18.75" customHeight="1" x14ac:dyDescent="0.25">
      <c r="A66" s="38" t="s">
        <v>199</v>
      </c>
      <c r="B66" s="62" t="s">
        <v>147</v>
      </c>
      <c r="C66" s="40" t="s">
        <v>42</v>
      </c>
      <c r="D66" s="61">
        <v>1</v>
      </c>
      <c r="E66" s="42"/>
      <c r="F66" s="43"/>
      <c r="G66" s="43"/>
      <c r="H66" s="67">
        <v>1427.85</v>
      </c>
      <c r="I66" s="43">
        <f t="shared" si="47"/>
        <v>1427.85</v>
      </c>
      <c r="J66" s="43">
        <f t="shared" si="48"/>
        <v>1713.42</v>
      </c>
      <c r="K66" s="44">
        <f t="shared" si="46"/>
        <v>1427.85</v>
      </c>
      <c r="L66" s="43">
        <f t="shared" si="46"/>
        <v>1713.42</v>
      </c>
      <c r="M66" s="58"/>
      <c r="Q66" s="204">
        <f t="shared" si="34"/>
        <v>1</v>
      </c>
      <c r="R66" s="167">
        <f t="shared" si="35"/>
        <v>0</v>
      </c>
      <c r="S66" s="167">
        <f t="shared" si="36"/>
        <v>0</v>
      </c>
      <c r="T66" s="167">
        <f t="shared" si="27"/>
        <v>0</v>
      </c>
      <c r="U66" s="257">
        <f t="shared" si="37"/>
        <v>1427.85</v>
      </c>
      <c r="V66" s="167">
        <f t="shared" si="38"/>
        <v>1427.85</v>
      </c>
      <c r="W66" s="167">
        <f t="shared" si="30"/>
        <v>1713.4199999999998</v>
      </c>
      <c r="X66" s="257">
        <f t="shared" si="39"/>
        <v>1427.85</v>
      </c>
      <c r="Y66" s="167">
        <f t="shared" si="40"/>
        <v>1713.4199999999998</v>
      </c>
      <c r="Z66" s="282">
        <f t="shared" si="41"/>
        <v>0</v>
      </c>
    </row>
    <row r="67" spans="1:26" ht="18.75" customHeight="1" x14ac:dyDescent="0.25">
      <c r="A67" s="38" t="s">
        <v>200</v>
      </c>
      <c r="B67" s="39" t="s">
        <v>148</v>
      </c>
      <c r="C67" s="40" t="s">
        <v>42</v>
      </c>
      <c r="D67" s="61">
        <v>1</v>
      </c>
      <c r="E67" s="42"/>
      <c r="F67" s="43"/>
      <c r="G67" s="43"/>
      <c r="H67" s="81">
        <v>3136</v>
      </c>
      <c r="I67" s="57">
        <f t="shared" si="47"/>
        <v>3136</v>
      </c>
      <c r="J67" s="57">
        <f t="shared" si="48"/>
        <v>3763.2</v>
      </c>
      <c r="K67" s="59">
        <f t="shared" si="46"/>
        <v>3136</v>
      </c>
      <c r="L67" s="57">
        <f t="shared" si="46"/>
        <v>3763.2</v>
      </c>
      <c r="M67" s="19" t="s">
        <v>92</v>
      </c>
      <c r="Q67" s="204">
        <f t="shared" si="34"/>
        <v>1</v>
      </c>
      <c r="R67" s="167">
        <f t="shared" si="35"/>
        <v>0</v>
      </c>
      <c r="S67" s="167">
        <f t="shared" si="36"/>
        <v>0</v>
      </c>
      <c r="T67" s="167">
        <f t="shared" si="27"/>
        <v>0</v>
      </c>
      <c r="U67" s="257">
        <f t="shared" si="37"/>
        <v>3136</v>
      </c>
      <c r="V67" s="167">
        <f t="shared" si="38"/>
        <v>3136</v>
      </c>
      <c r="W67" s="167">
        <f t="shared" si="30"/>
        <v>3763.2</v>
      </c>
      <c r="X67" s="257">
        <f t="shared" si="39"/>
        <v>3136</v>
      </c>
      <c r="Y67" s="167">
        <f t="shared" si="40"/>
        <v>3763.2</v>
      </c>
      <c r="Z67" s="282">
        <f t="shared" si="41"/>
        <v>0</v>
      </c>
    </row>
    <row r="68" spans="1:26" ht="18.75" customHeight="1" x14ac:dyDescent="0.25">
      <c r="A68" s="38" t="s">
        <v>201</v>
      </c>
      <c r="B68" s="62" t="s">
        <v>166</v>
      </c>
      <c r="C68" s="40" t="s">
        <v>42</v>
      </c>
      <c r="D68" s="61">
        <v>1</v>
      </c>
      <c r="E68" s="42"/>
      <c r="F68" s="43"/>
      <c r="G68" s="43"/>
      <c r="H68" s="81">
        <v>2000</v>
      </c>
      <c r="I68" s="57">
        <f t="shared" si="47"/>
        <v>2000</v>
      </c>
      <c r="J68" s="57">
        <f t="shared" si="48"/>
        <v>2400</v>
      </c>
      <c r="K68" s="59">
        <f t="shared" si="46"/>
        <v>2000</v>
      </c>
      <c r="L68" s="57">
        <f t="shared" si="46"/>
        <v>2400</v>
      </c>
      <c r="M68" s="19" t="s">
        <v>92</v>
      </c>
      <c r="Q68" s="204">
        <f t="shared" si="34"/>
        <v>1</v>
      </c>
      <c r="R68" s="167">
        <f t="shared" si="35"/>
        <v>0</v>
      </c>
      <c r="S68" s="167">
        <f t="shared" si="36"/>
        <v>0</v>
      </c>
      <c r="T68" s="167">
        <f t="shared" si="27"/>
        <v>0</v>
      </c>
      <c r="U68" s="257">
        <f t="shared" si="37"/>
        <v>2000</v>
      </c>
      <c r="V68" s="167">
        <f t="shared" si="38"/>
        <v>2000</v>
      </c>
      <c r="W68" s="167">
        <f t="shared" si="30"/>
        <v>2400</v>
      </c>
      <c r="X68" s="257">
        <f t="shared" si="39"/>
        <v>2000</v>
      </c>
      <c r="Y68" s="167">
        <f t="shared" si="40"/>
        <v>2400</v>
      </c>
      <c r="Z68" s="282">
        <f t="shared" si="41"/>
        <v>0</v>
      </c>
    </row>
    <row r="69" spans="1:26" ht="18.75" customHeight="1" x14ac:dyDescent="0.25">
      <c r="A69" s="38" t="s">
        <v>202</v>
      </c>
      <c r="B69" s="39" t="s">
        <v>78</v>
      </c>
      <c r="C69" s="40" t="s">
        <v>42</v>
      </c>
      <c r="D69" s="61">
        <v>1</v>
      </c>
      <c r="E69" s="42"/>
      <c r="F69" s="43"/>
      <c r="G69" s="43"/>
      <c r="H69" s="81">
        <v>14421</v>
      </c>
      <c r="I69" s="57">
        <f t="shared" si="47"/>
        <v>14421</v>
      </c>
      <c r="J69" s="57">
        <f t="shared" si="48"/>
        <v>17305.2</v>
      </c>
      <c r="K69" s="59">
        <f t="shared" si="46"/>
        <v>14421</v>
      </c>
      <c r="L69" s="57">
        <f t="shared" si="46"/>
        <v>17305.2</v>
      </c>
      <c r="Q69" s="204">
        <f t="shared" si="34"/>
        <v>1</v>
      </c>
      <c r="R69" s="167">
        <f t="shared" si="35"/>
        <v>0</v>
      </c>
      <c r="S69" s="167">
        <f t="shared" si="36"/>
        <v>0</v>
      </c>
      <c r="T69" s="167">
        <f t="shared" si="27"/>
        <v>0</v>
      </c>
      <c r="U69" s="257">
        <f t="shared" si="37"/>
        <v>14421</v>
      </c>
      <c r="V69" s="167">
        <f t="shared" si="38"/>
        <v>14421</v>
      </c>
      <c r="W69" s="167">
        <f t="shared" si="30"/>
        <v>17305.2</v>
      </c>
      <c r="X69" s="257">
        <f t="shared" si="39"/>
        <v>14421</v>
      </c>
      <c r="Y69" s="167">
        <f t="shared" si="40"/>
        <v>17305.2</v>
      </c>
      <c r="Z69" s="282">
        <f t="shared" si="41"/>
        <v>0</v>
      </c>
    </row>
    <row r="70" spans="1:26" ht="17.25" customHeight="1" x14ac:dyDescent="0.25">
      <c r="A70" s="38" t="s">
        <v>203</v>
      </c>
      <c r="B70" s="62" t="s">
        <v>76</v>
      </c>
      <c r="C70" s="40" t="s">
        <v>55</v>
      </c>
      <c r="D70" s="117">
        <v>29.2</v>
      </c>
      <c r="E70" s="42"/>
      <c r="F70" s="43"/>
      <c r="G70" s="43"/>
      <c r="H70" s="68">
        <v>666.9</v>
      </c>
      <c r="I70" s="43">
        <f t="shared" si="47"/>
        <v>19473.48</v>
      </c>
      <c r="J70" s="43">
        <f t="shared" si="48"/>
        <v>23368.18</v>
      </c>
      <c r="K70" s="44">
        <f t="shared" si="46"/>
        <v>19473.48</v>
      </c>
      <c r="L70" s="43">
        <f t="shared" si="46"/>
        <v>23368.18</v>
      </c>
      <c r="M70" s="58"/>
      <c r="Q70" s="204">
        <f t="shared" si="34"/>
        <v>29.2</v>
      </c>
      <c r="R70" s="167">
        <f t="shared" si="35"/>
        <v>0</v>
      </c>
      <c r="S70" s="167">
        <f t="shared" si="36"/>
        <v>0</v>
      </c>
      <c r="T70" s="167">
        <f t="shared" si="27"/>
        <v>0</v>
      </c>
      <c r="U70" s="257">
        <f t="shared" si="37"/>
        <v>666.9</v>
      </c>
      <c r="V70" s="167">
        <f t="shared" si="38"/>
        <v>19473.48</v>
      </c>
      <c r="W70" s="167">
        <f t="shared" si="30"/>
        <v>23368.175999999999</v>
      </c>
      <c r="X70" s="257">
        <f t="shared" si="39"/>
        <v>19473.48</v>
      </c>
      <c r="Y70" s="167">
        <f t="shared" si="40"/>
        <v>23368.175999999999</v>
      </c>
      <c r="Z70" s="282">
        <f t="shared" si="41"/>
        <v>-4.0000000008149073E-3</v>
      </c>
    </row>
    <row r="71" spans="1:26" ht="27.75" customHeight="1" x14ac:dyDescent="0.25">
      <c r="A71" s="89">
        <f>A63+1</f>
        <v>30</v>
      </c>
      <c r="B71" s="90" t="s">
        <v>72</v>
      </c>
      <c r="C71" s="89" t="s">
        <v>28</v>
      </c>
      <c r="D71" s="99">
        <v>10.220000000000001</v>
      </c>
      <c r="E71" s="93">
        <v>144.4</v>
      </c>
      <c r="F71" s="105">
        <f>ROUND(E71*D71,2)</f>
        <v>1475.77</v>
      </c>
      <c r="G71" s="105">
        <f t="shared" ref="G71" si="49">ROUND(F71*1.2,2)</f>
        <v>1770.92</v>
      </c>
      <c r="H71" s="94"/>
      <c r="I71" s="105"/>
      <c r="J71" s="105"/>
      <c r="K71" s="94">
        <f t="shared" si="46"/>
        <v>1475.77</v>
      </c>
      <c r="L71" s="92">
        <f t="shared" si="46"/>
        <v>1770.92</v>
      </c>
      <c r="M71" s="60" t="s">
        <v>70</v>
      </c>
      <c r="Q71" s="204">
        <f t="shared" si="34"/>
        <v>10.220000000000001</v>
      </c>
      <c r="R71" s="167">
        <f t="shared" si="35"/>
        <v>144.4</v>
      </c>
      <c r="S71" s="167">
        <f t="shared" si="36"/>
        <v>1475.7680000000003</v>
      </c>
      <c r="T71" s="167">
        <f t="shared" si="27"/>
        <v>1770.9216000000004</v>
      </c>
      <c r="U71" s="257">
        <f t="shared" si="37"/>
        <v>0</v>
      </c>
      <c r="V71" s="167">
        <f t="shared" si="38"/>
        <v>0</v>
      </c>
      <c r="W71" s="167">
        <f t="shared" si="30"/>
        <v>0</v>
      </c>
      <c r="X71" s="257">
        <f t="shared" si="39"/>
        <v>1475.7680000000003</v>
      </c>
      <c r="Y71" s="167">
        <f t="shared" si="40"/>
        <v>1770.9216000000004</v>
      </c>
      <c r="Z71" s="282">
        <f t="shared" si="41"/>
        <v>1.6000000002804882E-3</v>
      </c>
    </row>
    <row r="72" spans="1:26" ht="17.25" customHeight="1" x14ac:dyDescent="0.25">
      <c r="A72" s="38" t="s">
        <v>52</v>
      </c>
      <c r="B72" s="62" t="s">
        <v>73</v>
      </c>
      <c r="C72" s="40" t="s">
        <v>66</v>
      </c>
      <c r="D72" s="72">
        <f>D71*0.3*20/16</f>
        <v>3.8325000000000005</v>
      </c>
      <c r="E72" s="42"/>
      <c r="F72" s="43"/>
      <c r="G72" s="43"/>
      <c r="H72" s="67">
        <v>237.5</v>
      </c>
      <c r="I72" s="43">
        <f>ROUND(H72*D72,2)</f>
        <v>910.22</v>
      </c>
      <c r="J72" s="43">
        <f t="shared" ref="J72" si="50">ROUND(I72*1.2,2)</f>
        <v>1092.26</v>
      </c>
      <c r="K72" s="44">
        <f t="shared" si="46"/>
        <v>910.22</v>
      </c>
      <c r="L72" s="43">
        <f t="shared" si="46"/>
        <v>1092.26</v>
      </c>
      <c r="M72" s="60"/>
      <c r="Q72" s="204">
        <f t="shared" si="34"/>
        <v>3.8325000000000005</v>
      </c>
      <c r="R72" s="167">
        <f t="shared" si="35"/>
        <v>0</v>
      </c>
      <c r="S72" s="167">
        <f t="shared" si="36"/>
        <v>0</v>
      </c>
      <c r="T72" s="167">
        <f t="shared" si="27"/>
        <v>0</v>
      </c>
      <c r="U72" s="257">
        <f t="shared" si="37"/>
        <v>237.5</v>
      </c>
      <c r="V72" s="167">
        <f t="shared" si="38"/>
        <v>910.21875000000011</v>
      </c>
      <c r="W72" s="167">
        <f t="shared" si="30"/>
        <v>1092.2625</v>
      </c>
      <c r="X72" s="257">
        <f t="shared" si="39"/>
        <v>910.21875000000011</v>
      </c>
      <c r="Y72" s="167">
        <f t="shared" si="40"/>
        <v>1092.2625</v>
      </c>
      <c r="Z72" s="282">
        <f t="shared" si="41"/>
        <v>2.5000000000545697E-3</v>
      </c>
    </row>
    <row r="73" spans="1:26" ht="28.5" customHeight="1" x14ac:dyDescent="0.25">
      <c r="A73" s="89">
        <f>A71+1</f>
        <v>31</v>
      </c>
      <c r="B73" s="90" t="s">
        <v>74</v>
      </c>
      <c r="C73" s="89" t="s">
        <v>28</v>
      </c>
      <c r="D73" s="99">
        <v>10.220000000000001</v>
      </c>
      <c r="E73" s="93">
        <v>299.76</v>
      </c>
      <c r="F73" s="105">
        <f>ROUND(E73*D73,2)</f>
        <v>3063.55</v>
      </c>
      <c r="G73" s="105">
        <f t="shared" ref="G73" si="51">ROUND(F73*1.2,2)</f>
        <v>3676.26</v>
      </c>
      <c r="H73" s="94"/>
      <c r="I73" s="105"/>
      <c r="J73" s="105"/>
      <c r="K73" s="94">
        <f t="shared" si="46"/>
        <v>3063.55</v>
      </c>
      <c r="L73" s="92">
        <f t="shared" si="46"/>
        <v>3676.26</v>
      </c>
      <c r="M73" s="60" t="s">
        <v>70</v>
      </c>
      <c r="Q73" s="204">
        <f t="shared" si="34"/>
        <v>10.220000000000001</v>
      </c>
      <c r="R73" s="167">
        <f t="shared" si="35"/>
        <v>299.76</v>
      </c>
      <c r="S73" s="167">
        <f t="shared" si="36"/>
        <v>3063.5472</v>
      </c>
      <c r="T73" s="167">
        <f t="shared" si="27"/>
        <v>3676.2566400000001</v>
      </c>
      <c r="U73" s="257">
        <f t="shared" si="37"/>
        <v>0</v>
      </c>
      <c r="V73" s="167">
        <f t="shared" si="38"/>
        <v>0</v>
      </c>
      <c r="W73" s="167">
        <f t="shared" si="30"/>
        <v>0</v>
      </c>
      <c r="X73" s="257">
        <f t="shared" si="39"/>
        <v>3063.5472</v>
      </c>
      <c r="Y73" s="167">
        <f t="shared" si="40"/>
        <v>3676.2566400000001</v>
      </c>
      <c r="Z73" s="282">
        <f t="shared" si="41"/>
        <v>-3.3600000001570152E-3</v>
      </c>
    </row>
    <row r="74" spans="1:26" ht="15.75" x14ac:dyDescent="0.25">
      <c r="A74" s="38" t="s">
        <v>149</v>
      </c>
      <c r="B74" s="62" t="s">
        <v>75</v>
      </c>
      <c r="C74" s="40" t="s">
        <v>55</v>
      </c>
      <c r="D74" s="41">
        <f>D73*2.5*2</f>
        <v>51.1</v>
      </c>
      <c r="E74" s="42"/>
      <c r="F74" s="43"/>
      <c r="G74" s="43"/>
      <c r="H74" s="67">
        <v>296.39999999999998</v>
      </c>
      <c r="I74" s="43">
        <f t="shared" ref="I74" si="52">ROUND(H74*D74,2)</f>
        <v>15146.04</v>
      </c>
      <c r="J74" s="43">
        <f t="shared" ref="J74" si="53">ROUND(I74*1.2,2)</f>
        <v>18175.25</v>
      </c>
      <c r="K74" s="59">
        <f t="shared" si="46"/>
        <v>15146.04</v>
      </c>
      <c r="L74" s="57">
        <f t="shared" si="46"/>
        <v>18175.25</v>
      </c>
      <c r="M74" s="60"/>
      <c r="Q74" s="204">
        <f t="shared" si="34"/>
        <v>51.1</v>
      </c>
      <c r="R74" s="167">
        <f t="shared" si="35"/>
        <v>0</v>
      </c>
      <c r="S74" s="167">
        <f t="shared" si="36"/>
        <v>0</v>
      </c>
      <c r="T74" s="167">
        <f t="shared" si="27"/>
        <v>0</v>
      </c>
      <c r="U74" s="257">
        <f t="shared" si="37"/>
        <v>296.39999999999998</v>
      </c>
      <c r="V74" s="167">
        <f t="shared" si="38"/>
        <v>15146.039999999999</v>
      </c>
      <c r="W74" s="167">
        <f t="shared" si="30"/>
        <v>18175.248</v>
      </c>
      <c r="X74" s="257">
        <f t="shared" si="39"/>
        <v>15146.039999999999</v>
      </c>
      <c r="Y74" s="167">
        <f t="shared" si="40"/>
        <v>18175.248</v>
      </c>
      <c r="Z74" s="282">
        <f t="shared" si="41"/>
        <v>-2.0000000004074536E-3</v>
      </c>
    </row>
    <row r="75" spans="1:26" ht="18.75" customHeight="1" x14ac:dyDescent="0.25">
      <c r="A75" s="27"/>
      <c r="B75" s="73" t="s">
        <v>105</v>
      </c>
      <c r="C75" s="65"/>
      <c r="D75" s="66"/>
      <c r="E75" s="37"/>
      <c r="F75" s="32"/>
      <c r="G75" s="32"/>
      <c r="H75" s="56"/>
      <c r="I75" s="32"/>
      <c r="J75" s="32"/>
      <c r="K75" s="53"/>
      <c r="L75" s="35"/>
      <c r="Q75" s="204">
        <f t="shared" si="34"/>
        <v>0</v>
      </c>
      <c r="R75" s="167">
        <f t="shared" si="35"/>
        <v>0</v>
      </c>
      <c r="S75" s="167">
        <f t="shared" si="36"/>
        <v>0</v>
      </c>
      <c r="T75" s="167">
        <f t="shared" si="27"/>
        <v>0</v>
      </c>
      <c r="U75" s="257">
        <f t="shared" si="37"/>
        <v>0</v>
      </c>
      <c r="V75" s="167">
        <f t="shared" si="38"/>
        <v>0</v>
      </c>
      <c r="W75" s="167">
        <f t="shared" si="30"/>
        <v>0</v>
      </c>
      <c r="X75" s="257">
        <f t="shared" si="39"/>
        <v>0</v>
      </c>
      <c r="Y75" s="167">
        <f t="shared" si="40"/>
        <v>0</v>
      </c>
      <c r="Z75" s="282">
        <f t="shared" si="41"/>
        <v>0</v>
      </c>
    </row>
    <row r="76" spans="1:26" ht="30" customHeight="1" x14ac:dyDescent="0.25">
      <c r="A76" s="104">
        <f>A73+1</f>
        <v>32</v>
      </c>
      <c r="B76" s="90" t="s">
        <v>62</v>
      </c>
      <c r="C76" s="89" t="s">
        <v>23</v>
      </c>
      <c r="D76" s="91">
        <f>1*0.59+2*0.587+1*0.36+1*0.24+1*0.41+2*0.402</f>
        <v>3.5780000000000003</v>
      </c>
      <c r="E76" s="93">
        <v>17265.68</v>
      </c>
      <c r="F76" s="105">
        <f>ROUND(E76*D76,2)</f>
        <v>61776.6</v>
      </c>
      <c r="G76" s="105">
        <f>ROUND(F76*1.2,2)</f>
        <v>74131.92</v>
      </c>
      <c r="H76" s="112"/>
      <c r="I76" s="105"/>
      <c r="J76" s="105"/>
      <c r="K76" s="94">
        <f t="shared" ref="K76:L88" si="54">F76+I76</f>
        <v>61776.6</v>
      </c>
      <c r="L76" s="92">
        <f t="shared" si="54"/>
        <v>74131.92</v>
      </c>
      <c r="Q76" s="204">
        <f t="shared" si="34"/>
        <v>3.5780000000000003</v>
      </c>
      <c r="R76" s="167">
        <f t="shared" si="35"/>
        <v>17265.68</v>
      </c>
      <c r="S76" s="167">
        <f t="shared" si="36"/>
        <v>61776.603040000009</v>
      </c>
      <c r="T76" s="167">
        <f t="shared" si="27"/>
        <v>74131.923648000011</v>
      </c>
      <c r="U76" s="257">
        <f t="shared" si="37"/>
        <v>0</v>
      </c>
      <c r="V76" s="167">
        <f t="shared" si="38"/>
        <v>0</v>
      </c>
      <c r="W76" s="167">
        <f t="shared" si="30"/>
        <v>0</v>
      </c>
      <c r="X76" s="257">
        <f t="shared" si="39"/>
        <v>61776.603040000009</v>
      </c>
      <c r="Y76" s="167">
        <f t="shared" si="40"/>
        <v>74131.923648000011</v>
      </c>
      <c r="Z76" s="282">
        <f t="shared" si="41"/>
        <v>3.6480000126175582E-3</v>
      </c>
    </row>
    <row r="77" spans="1:26" ht="18.75" customHeight="1" x14ac:dyDescent="0.25">
      <c r="A77" s="38" t="s">
        <v>53</v>
      </c>
      <c r="B77" s="62" t="s">
        <v>103</v>
      </c>
      <c r="C77" s="40" t="s">
        <v>42</v>
      </c>
      <c r="D77" s="61">
        <v>1</v>
      </c>
      <c r="E77" s="42"/>
      <c r="F77" s="43"/>
      <c r="G77" s="43"/>
      <c r="H77" s="67">
        <v>10215.35</v>
      </c>
      <c r="I77" s="43">
        <f t="shared" ref="I77:I84" si="55">ROUND(H77*D77,2)</f>
        <v>10215.35</v>
      </c>
      <c r="J77" s="43">
        <f t="shared" ref="J77:J89" si="56">ROUND(I77*1.2,2)</f>
        <v>12258.42</v>
      </c>
      <c r="K77" s="44">
        <f t="shared" si="54"/>
        <v>10215.35</v>
      </c>
      <c r="L77" s="43">
        <f t="shared" si="54"/>
        <v>12258.42</v>
      </c>
      <c r="M77" s="58"/>
      <c r="Q77" s="204">
        <f t="shared" si="34"/>
        <v>1</v>
      </c>
      <c r="R77" s="167">
        <f t="shared" si="35"/>
        <v>0</v>
      </c>
      <c r="S77" s="167">
        <f t="shared" si="36"/>
        <v>0</v>
      </c>
      <c r="T77" s="167">
        <f t="shared" si="27"/>
        <v>0</v>
      </c>
      <c r="U77" s="257">
        <f t="shared" si="37"/>
        <v>10215.35</v>
      </c>
      <c r="V77" s="167">
        <f t="shared" si="38"/>
        <v>10215.35</v>
      </c>
      <c r="W77" s="167">
        <f t="shared" si="30"/>
        <v>12258.42</v>
      </c>
      <c r="X77" s="257">
        <f t="shared" si="39"/>
        <v>10215.35</v>
      </c>
      <c r="Y77" s="167">
        <f t="shared" si="40"/>
        <v>12258.42</v>
      </c>
      <c r="Z77" s="282">
        <f t="shared" si="41"/>
        <v>0</v>
      </c>
    </row>
    <row r="78" spans="1:26" ht="18.75" customHeight="1" x14ac:dyDescent="0.25">
      <c r="A78" s="38" t="s">
        <v>204</v>
      </c>
      <c r="B78" s="62" t="s">
        <v>102</v>
      </c>
      <c r="C78" s="40" t="s">
        <v>42</v>
      </c>
      <c r="D78" s="61">
        <v>2</v>
      </c>
      <c r="E78" s="42"/>
      <c r="F78" s="43"/>
      <c r="G78" s="43"/>
      <c r="H78" s="67">
        <v>10455.700000000001</v>
      </c>
      <c r="I78" s="43">
        <f t="shared" si="55"/>
        <v>20911.400000000001</v>
      </c>
      <c r="J78" s="43">
        <f t="shared" si="56"/>
        <v>25093.68</v>
      </c>
      <c r="K78" s="44">
        <f t="shared" si="54"/>
        <v>20911.400000000001</v>
      </c>
      <c r="L78" s="43">
        <f t="shared" si="54"/>
        <v>25093.68</v>
      </c>
      <c r="M78" s="58"/>
      <c r="Q78" s="204">
        <f t="shared" si="34"/>
        <v>2</v>
      </c>
      <c r="R78" s="167">
        <f t="shared" si="35"/>
        <v>0</v>
      </c>
      <c r="S78" s="167">
        <f t="shared" si="36"/>
        <v>0</v>
      </c>
      <c r="T78" s="167">
        <f t="shared" si="27"/>
        <v>0</v>
      </c>
      <c r="U78" s="257">
        <f t="shared" si="37"/>
        <v>10455.700000000001</v>
      </c>
      <c r="V78" s="167">
        <f t="shared" si="38"/>
        <v>20911.400000000001</v>
      </c>
      <c r="W78" s="167">
        <f t="shared" si="30"/>
        <v>25093.68</v>
      </c>
      <c r="X78" s="257">
        <f t="shared" si="39"/>
        <v>20911.400000000001</v>
      </c>
      <c r="Y78" s="167">
        <f t="shared" si="40"/>
        <v>25093.68</v>
      </c>
      <c r="Z78" s="282">
        <f t="shared" si="41"/>
        <v>0</v>
      </c>
    </row>
    <row r="79" spans="1:26" ht="18.75" customHeight="1" x14ac:dyDescent="0.25">
      <c r="A79" s="38" t="s">
        <v>205</v>
      </c>
      <c r="B79" s="62" t="s">
        <v>101</v>
      </c>
      <c r="C79" s="40" t="s">
        <v>42</v>
      </c>
      <c r="D79" s="61">
        <v>1</v>
      </c>
      <c r="E79" s="42"/>
      <c r="F79" s="43"/>
      <c r="G79" s="43"/>
      <c r="H79" s="67">
        <v>10815.75</v>
      </c>
      <c r="I79" s="43">
        <f t="shared" si="55"/>
        <v>10815.75</v>
      </c>
      <c r="J79" s="43">
        <f t="shared" si="56"/>
        <v>12978.9</v>
      </c>
      <c r="K79" s="44">
        <f t="shared" si="54"/>
        <v>10815.75</v>
      </c>
      <c r="L79" s="43">
        <f t="shared" si="54"/>
        <v>12978.9</v>
      </c>
      <c r="M79" s="58"/>
      <c r="Q79" s="204">
        <f t="shared" si="34"/>
        <v>1</v>
      </c>
      <c r="R79" s="167">
        <f t="shared" si="35"/>
        <v>0</v>
      </c>
      <c r="S79" s="167">
        <f t="shared" si="36"/>
        <v>0</v>
      </c>
      <c r="T79" s="167">
        <f t="shared" si="27"/>
        <v>0</v>
      </c>
      <c r="U79" s="257">
        <f t="shared" si="37"/>
        <v>10815.75</v>
      </c>
      <c r="V79" s="167">
        <f t="shared" si="38"/>
        <v>10815.75</v>
      </c>
      <c r="W79" s="167">
        <f t="shared" si="30"/>
        <v>12978.9</v>
      </c>
      <c r="X79" s="257">
        <f t="shared" si="39"/>
        <v>10815.75</v>
      </c>
      <c r="Y79" s="167">
        <f t="shared" si="40"/>
        <v>12978.9</v>
      </c>
      <c r="Z79" s="282">
        <f t="shared" si="41"/>
        <v>0</v>
      </c>
    </row>
    <row r="80" spans="1:26" ht="18.75" customHeight="1" x14ac:dyDescent="0.25">
      <c r="A80" s="38" t="s">
        <v>206</v>
      </c>
      <c r="B80" s="39" t="s">
        <v>100</v>
      </c>
      <c r="C80" s="40" t="s">
        <v>42</v>
      </c>
      <c r="D80" s="61">
        <v>1</v>
      </c>
      <c r="E80" s="42"/>
      <c r="F80" s="43"/>
      <c r="G80" s="43"/>
      <c r="H80" s="67">
        <v>2500.4</v>
      </c>
      <c r="I80" s="43">
        <f t="shared" si="55"/>
        <v>2500.4</v>
      </c>
      <c r="J80" s="43">
        <f t="shared" si="56"/>
        <v>3000.48</v>
      </c>
      <c r="K80" s="44">
        <f t="shared" si="54"/>
        <v>2500.4</v>
      </c>
      <c r="L80" s="43">
        <f t="shared" si="54"/>
        <v>3000.48</v>
      </c>
      <c r="M80" s="58"/>
      <c r="Q80" s="204">
        <f t="shared" si="34"/>
        <v>1</v>
      </c>
      <c r="R80" s="167">
        <f t="shared" si="35"/>
        <v>0</v>
      </c>
      <c r="S80" s="167">
        <f t="shared" si="36"/>
        <v>0</v>
      </c>
      <c r="T80" s="167">
        <f t="shared" si="27"/>
        <v>0</v>
      </c>
      <c r="U80" s="257">
        <f t="shared" si="37"/>
        <v>2500.4</v>
      </c>
      <c r="V80" s="167">
        <f t="shared" si="38"/>
        <v>2500.4</v>
      </c>
      <c r="W80" s="167">
        <f t="shared" si="30"/>
        <v>3000.48</v>
      </c>
      <c r="X80" s="257">
        <f t="shared" si="39"/>
        <v>2500.4</v>
      </c>
      <c r="Y80" s="167">
        <f t="shared" si="40"/>
        <v>3000.48</v>
      </c>
      <c r="Z80" s="282">
        <f t="shared" si="41"/>
        <v>0</v>
      </c>
    </row>
    <row r="81" spans="1:26" ht="18.75" customHeight="1" x14ac:dyDescent="0.25">
      <c r="A81" s="38" t="s">
        <v>207</v>
      </c>
      <c r="B81" s="39" t="s">
        <v>99</v>
      </c>
      <c r="C81" s="40" t="s">
        <v>42</v>
      </c>
      <c r="D81" s="61">
        <v>1</v>
      </c>
      <c r="E81" s="42"/>
      <c r="F81" s="43"/>
      <c r="G81" s="43"/>
      <c r="H81" s="81">
        <f>ROUND(8900.9*1.15,2)</f>
        <v>10236.040000000001</v>
      </c>
      <c r="I81" s="57">
        <f t="shared" si="55"/>
        <v>10236.040000000001</v>
      </c>
      <c r="J81" s="57">
        <f t="shared" si="56"/>
        <v>12283.25</v>
      </c>
      <c r="K81" s="59">
        <f t="shared" si="54"/>
        <v>10236.040000000001</v>
      </c>
      <c r="L81" s="57">
        <f t="shared" si="54"/>
        <v>12283.25</v>
      </c>
      <c r="M81" s="19" t="s">
        <v>92</v>
      </c>
      <c r="Q81" s="204">
        <f t="shared" si="34"/>
        <v>1</v>
      </c>
      <c r="R81" s="167">
        <f t="shared" si="35"/>
        <v>0</v>
      </c>
      <c r="S81" s="167">
        <f t="shared" si="36"/>
        <v>0</v>
      </c>
      <c r="T81" s="167">
        <f t="shared" si="27"/>
        <v>0</v>
      </c>
      <c r="U81" s="257">
        <f t="shared" si="37"/>
        <v>10236.040000000001</v>
      </c>
      <c r="V81" s="167">
        <f t="shared" si="38"/>
        <v>10236.040000000001</v>
      </c>
      <c r="W81" s="167">
        <f t="shared" si="30"/>
        <v>12283.248000000001</v>
      </c>
      <c r="X81" s="257">
        <f t="shared" si="39"/>
        <v>10236.040000000001</v>
      </c>
      <c r="Y81" s="167">
        <f t="shared" si="40"/>
        <v>12283.248000000001</v>
      </c>
      <c r="Z81" s="282">
        <f t="shared" si="41"/>
        <v>-1.9999999985884642E-3</v>
      </c>
    </row>
    <row r="82" spans="1:26" ht="18.75" customHeight="1" x14ac:dyDescent="0.25">
      <c r="A82" s="38" t="s">
        <v>208</v>
      </c>
      <c r="B82" s="39" t="s">
        <v>98</v>
      </c>
      <c r="C82" s="40" t="s">
        <v>42</v>
      </c>
      <c r="D82" s="61">
        <v>2</v>
      </c>
      <c r="E82" s="42"/>
      <c r="F82" s="43"/>
      <c r="G82" s="43"/>
      <c r="H82" s="81">
        <f>ROUND(12700.59*1.15,2)</f>
        <v>14605.68</v>
      </c>
      <c r="I82" s="57">
        <f t="shared" si="55"/>
        <v>29211.360000000001</v>
      </c>
      <c r="J82" s="57">
        <f t="shared" si="56"/>
        <v>35053.629999999997</v>
      </c>
      <c r="K82" s="59">
        <f t="shared" si="54"/>
        <v>29211.360000000001</v>
      </c>
      <c r="L82" s="57">
        <f t="shared" si="54"/>
        <v>35053.629999999997</v>
      </c>
      <c r="M82" s="19" t="s">
        <v>92</v>
      </c>
      <c r="Q82" s="204">
        <f t="shared" si="34"/>
        <v>2</v>
      </c>
      <c r="R82" s="167">
        <f t="shared" si="35"/>
        <v>0</v>
      </c>
      <c r="S82" s="167">
        <f t="shared" si="36"/>
        <v>0</v>
      </c>
      <c r="T82" s="167">
        <f t="shared" si="27"/>
        <v>0</v>
      </c>
      <c r="U82" s="257">
        <f t="shared" si="37"/>
        <v>14605.68</v>
      </c>
      <c r="V82" s="167">
        <f t="shared" si="38"/>
        <v>29211.360000000001</v>
      </c>
      <c r="W82" s="167">
        <f t="shared" si="30"/>
        <v>35053.631999999998</v>
      </c>
      <c r="X82" s="257">
        <f t="shared" si="39"/>
        <v>29211.360000000001</v>
      </c>
      <c r="Y82" s="167">
        <f t="shared" si="40"/>
        <v>35053.631999999998</v>
      </c>
      <c r="Z82" s="282">
        <f t="shared" si="41"/>
        <v>2.0000000004074536E-3</v>
      </c>
    </row>
    <row r="83" spans="1:26" ht="17.25" customHeight="1" x14ac:dyDescent="0.25">
      <c r="A83" s="38" t="s">
        <v>209</v>
      </c>
      <c r="B83" s="62" t="s">
        <v>76</v>
      </c>
      <c r="C83" s="40" t="s">
        <v>55</v>
      </c>
      <c r="D83" s="117">
        <v>29.2</v>
      </c>
      <c r="E83" s="42"/>
      <c r="F83" s="43"/>
      <c r="G83" s="43"/>
      <c r="H83" s="68">
        <v>666.9</v>
      </c>
      <c r="I83" s="43">
        <f t="shared" si="55"/>
        <v>19473.48</v>
      </c>
      <c r="J83" s="43">
        <f t="shared" si="56"/>
        <v>23368.18</v>
      </c>
      <c r="K83" s="44">
        <f t="shared" si="54"/>
        <v>19473.48</v>
      </c>
      <c r="L83" s="43">
        <f t="shared" si="54"/>
        <v>23368.18</v>
      </c>
      <c r="M83" s="58"/>
      <c r="Q83" s="204">
        <f t="shared" si="34"/>
        <v>29.2</v>
      </c>
      <c r="R83" s="167">
        <f t="shared" si="35"/>
        <v>0</v>
      </c>
      <c r="S83" s="167">
        <f t="shared" si="36"/>
        <v>0</v>
      </c>
      <c r="T83" s="167">
        <f t="shared" si="27"/>
        <v>0</v>
      </c>
      <c r="U83" s="257">
        <f t="shared" si="37"/>
        <v>666.9</v>
      </c>
      <c r="V83" s="167">
        <f t="shared" si="38"/>
        <v>19473.48</v>
      </c>
      <c r="W83" s="167">
        <f t="shared" si="30"/>
        <v>23368.175999999999</v>
      </c>
      <c r="X83" s="257">
        <f t="shared" si="39"/>
        <v>19473.48</v>
      </c>
      <c r="Y83" s="167">
        <f t="shared" si="40"/>
        <v>23368.175999999999</v>
      </c>
      <c r="Z83" s="282">
        <f t="shared" si="41"/>
        <v>-4.0000000008149073E-3</v>
      </c>
    </row>
    <row r="84" spans="1:26" ht="18.75" customHeight="1" x14ac:dyDescent="0.25">
      <c r="A84" s="38" t="s">
        <v>210</v>
      </c>
      <c r="B84" s="39" t="s">
        <v>78</v>
      </c>
      <c r="C84" s="40" t="s">
        <v>42</v>
      </c>
      <c r="D84" s="61">
        <v>1</v>
      </c>
      <c r="E84" s="42"/>
      <c r="F84" s="43"/>
      <c r="G84" s="43"/>
      <c r="H84" s="67">
        <v>14421</v>
      </c>
      <c r="I84" s="43">
        <f t="shared" si="55"/>
        <v>14421</v>
      </c>
      <c r="J84" s="43">
        <f t="shared" si="56"/>
        <v>17305.2</v>
      </c>
      <c r="K84" s="44">
        <f t="shared" si="54"/>
        <v>14421</v>
      </c>
      <c r="L84" s="43">
        <f t="shared" si="54"/>
        <v>17305.2</v>
      </c>
      <c r="M84" s="79"/>
      <c r="Q84" s="204">
        <f t="shared" si="34"/>
        <v>1</v>
      </c>
      <c r="R84" s="167">
        <f t="shared" si="35"/>
        <v>0</v>
      </c>
      <c r="S84" s="167">
        <f t="shared" si="36"/>
        <v>0</v>
      </c>
      <c r="T84" s="167">
        <f t="shared" si="27"/>
        <v>0</v>
      </c>
      <c r="U84" s="257">
        <f t="shared" si="37"/>
        <v>14421</v>
      </c>
      <c r="V84" s="167">
        <f t="shared" si="38"/>
        <v>14421</v>
      </c>
      <c r="W84" s="167">
        <f t="shared" si="30"/>
        <v>17305.2</v>
      </c>
      <c r="X84" s="257">
        <f t="shared" si="39"/>
        <v>14421</v>
      </c>
      <c r="Y84" s="167">
        <f t="shared" si="40"/>
        <v>17305.2</v>
      </c>
      <c r="Z84" s="282">
        <f t="shared" si="41"/>
        <v>0</v>
      </c>
    </row>
    <row r="85" spans="1:26" ht="27.75" customHeight="1" x14ac:dyDescent="0.25">
      <c r="A85" s="89">
        <f>A76+1</f>
        <v>33</v>
      </c>
      <c r="B85" s="90" t="s">
        <v>72</v>
      </c>
      <c r="C85" s="89" t="s">
        <v>28</v>
      </c>
      <c r="D85" s="99">
        <v>41.2</v>
      </c>
      <c r="E85" s="93">
        <v>144.4</v>
      </c>
      <c r="F85" s="105">
        <f>ROUND(E85*D85,2)</f>
        <v>5949.28</v>
      </c>
      <c r="G85" s="105">
        <f t="shared" ref="G85" si="57">ROUND(F85*1.2,2)</f>
        <v>7139.14</v>
      </c>
      <c r="H85" s="94"/>
      <c r="I85" s="105"/>
      <c r="J85" s="105"/>
      <c r="K85" s="94">
        <f t="shared" si="54"/>
        <v>5949.28</v>
      </c>
      <c r="L85" s="92">
        <f t="shared" si="54"/>
        <v>7139.14</v>
      </c>
      <c r="M85" s="60" t="s">
        <v>70</v>
      </c>
      <c r="Q85" s="204">
        <f t="shared" si="34"/>
        <v>41.2</v>
      </c>
      <c r="R85" s="167">
        <f t="shared" si="35"/>
        <v>144.4</v>
      </c>
      <c r="S85" s="167">
        <f t="shared" si="36"/>
        <v>5949.2800000000007</v>
      </c>
      <c r="T85" s="167">
        <f t="shared" si="27"/>
        <v>7139.1360000000004</v>
      </c>
      <c r="U85" s="257">
        <f t="shared" si="37"/>
        <v>0</v>
      </c>
      <c r="V85" s="167">
        <f t="shared" si="38"/>
        <v>0</v>
      </c>
      <c r="W85" s="167">
        <f t="shared" si="30"/>
        <v>0</v>
      </c>
      <c r="X85" s="257">
        <f t="shared" si="39"/>
        <v>5949.2800000000007</v>
      </c>
      <c r="Y85" s="167">
        <f t="shared" si="40"/>
        <v>7139.1360000000004</v>
      </c>
      <c r="Z85" s="282">
        <f t="shared" si="41"/>
        <v>-3.9999999999054126E-3</v>
      </c>
    </row>
    <row r="86" spans="1:26" ht="17.25" customHeight="1" x14ac:dyDescent="0.25">
      <c r="A86" s="38" t="s">
        <v>54</v>
      </c>
      <c r="B86" s="62" t="s">
        <v>73</v>
      </c>
      <c r="C86" s="40" t="s">
        <v>66</v>
      </c>
      <c r="D86" s="72">
        <f>D85*0.3*20/16</f>
        <v>15.450000000000001</v>
      </c>
      <c r="E86" s="42"/>
      <c r="F86" s="43"/>
      <c r="G86" s="43"/>
      <c r="H86" s="67">
        <v>237.5</v>
      </c>
      <c r="I86" s="43">
        <f>ROUND(H86*D86,2)</f>
        <v>3669.38</v>
      </c>
      <c r="J86" s="43">
        <f t="shared" ref="J86" si="58">ROUND(I86*1.2,2)</f>
        <v>4403.26</v>
      </c>
      <c r="K86" s="44">
        <f t="shared" si="54"/>
        <v>3669.38</v>
      </c>
      <c r="L86" s="43">
        <f t="shared" si="54"/>
        <v>4403.26</v>
      </c>
      <c r="M86" s="60"/>
      <c r="Q86" s="204">
        <f t="shared" si="34"/>
        <v>15.450000000000001</v>
      </c>
      <c r="R86" s="167">
        <f t="shared" si="35"/>
        <v>0</v>
      </c>
      <c r="S86" s="167">
        <f t="shared" si="36"/>
        <v>0</v>
      </c>
      <c r="T86" s="167">
        <f t="shared" si="27"/>
        <v>0</v>
      </c>
      <c r="U86" s="257">
        <f t="shared" si="37"/>
        <v>237.5</v>
      </c>
      <c r="V86" s="167">
        <f t="shared" si="38"/>
        <v>3669.3750000000005</v>
      </c>
      <c r="W86" s="167">
        <f t="shared" si="30"/>
        <v>4403.25</v>
      </c>
      <c r="X86" s="257">
        <f t="shared" si="39"/>
        <v>3669.3750000000005</v>
      </c>
      <c r="Y86" s="167">
        <f t="shared" si="40"/>
        <v>4403.25</v>
      </c>
      <c r="Z86" s="282">
        <f t="shared" si="41"/>
        <v>-1.0000000000218279E-2</v>
      </c>
    </row>
    <row r="87" spans="1:26" ht="28.5" customHeight="1" x14ac:dyDescent="0.25">
      <c r="A87" s="89">
        <f>A85+1</f>
        <v>34</v>
      </c>
      <c r="B87" s="90" t="s">
        <v>74</v>
      </c>
      <c r="C87" s="89" t="s">
        <v>28</v>
      </c>
      <c r="D87" s="99">
        <v>41.2</v>
      </c>
      <c r="E87" s="93">
        <v>299.76</v>
      </c>
      <c r="F87" s="105">
        <f>ROUND(E87*D87,2)</f>
        <v>12350.11</v>
      </c>
      <c r="G87" s="105">
        <f t="shared" ref="G87" si="59">ROUND(F87*1.2,2)</f>
        <v>14820.13</v>
      </c>
      <c r="H87" s="94"/>
      <c r="I87" s="105"/>
      <c r="J87" s="105"/>
      <c r="K87" s="94">
        <f t="shared" si="54"/>
        <v>12350.11</v>
      </c>
      <c r="L87" s="92">
        <f t="shared" si="54"/>
        <v>14820.13</v>
      </c>
      <c r="M87" s="60" t="s">
        <v>70</v>
      </c>
      <c r="Q87" s="204">
        <f t="shared" si="34"/>
        <v>41.2</v>
      </c>
      <c r="R87" s="167">
        <f t="shared" si="35"/>
        <v>299.76</v>
      </c>
      <c r="S87" s="167">
        <f t="shared" si="36"/>
        <v>12350.112000000001</v>
      </c>
      <c r="T87" s="167">
        <f t="shared" si="27"/>
        <v>14820.134400000001</v>
      </c>
      <c r="U87" s="257">
        <f t="shared" si="37"/>
        <v>0</v>
      </c>
      <c r="V87" s="167">
        <f t="shared" si="38"/>
        <v>0</v>
      </c>
      <c r="W87" s="167">
        <f t="shared" si="30"/>
        <v>0</v>
      </c>
      <c r="X87" s="257">
        <f t="shared" si="39"/>
        <v>12350.112000000001</v>
      </c>
      <c r="Y87" s="167">
        <f t="shared" si="40"/>
        <v>14820.134400000001</v>
      </c>
      <c r="Z87" s="282">
        <f t="shared" si="41"/>
        <v>4.4000000016239937E-3</v>
      </c>
    </row>
    <row r="88" spans="1:26" ht="15.75" x14ac:dyDescent="0.25">
      <c r="A88" s="38" t="s">
        <v>150</v>
      </c>
      <c r="B88" s="62" t="s">
        <v>75</v>
      </c>
      <c r="C88" s="40" t="s">
        <v>55</v>
      </c>
      <c r="D88" s="41">
        <f>D87*2.5*2</f>
        <v>206</v>
      </c>
      <c r="E88" s="42"/>
      <c r="F88" s="43"/>
      <c r="G88" s="43"/>
      <c r="H88" s="67">
        <v>296.39999999999998</v>
      </c>
      <c r="I88" s="43">
        <f t="shared" ref="I88" si="60">ROUND(H88*D88,2)</f>
        <v>61058.400000000001</v>
      </c>
      <c r="J88" s="43">
        <f t="shared" ref="J88" si="61">ROUND(I88*1.2,2)</f>
        <v>73270.080000000002</v>
      </c>
      <c r="K88" s="59">
        <f t="shared" si="54"/>
        <v>61058.400000000001</v>
      </c>
      <c r="L88" s="57">
        <f t="shared" si="54"/>
        <v>73270.080000000002</v>
      </c>
      <c r="M88" s="60"/>
      <c r="Q88" s="204">
        <f t="shared" si="34"/>
        <v>206</v>
      </c>
      <c r="R88" s="167">
        <f t="shared" si="35"/>
        <v>0</v>
      </c>
      <c r="S88" s="167">
        <f t="shared" si="36"/>
        <v>0</v>
      </c>
      <c r="T88" s="167">
        <f t="shared" si="27"/>
        <v>0</v>
      </c>
      <c r="U88" s="257">
        <f t="shared" si="37"/>
        <v>296.39999999999998</v>
      </c>
      <c r="V88" s="167">
        <f t="shared" si="38"/>
        <v>61058.399999999994</v>
      </c>
      <c r="W88" s="167">
        <f t="shared" si="30"/>
        <v>73270.079999999987</v>
      </c>
      <c r="X88" s="257">
        <f t="shared" si="39"/>
        <v>61058.399999999994</v>
      </c>
      <c r="Y88" s="167">
        <f t="shared" si="40"/>
        <v>73270.079999999987</v>
      </c>
      <c r="Z88" s="282">
        <f t="shared" si="41"/>
        <v>0</v>
      </c>
    </row>
    <row r="89" spans="1:26" s="75" customFormat="1" ht="23.25" customHeight="1" x14ac:dyDescent="0.3">
      <c r="A89" s="320" t="s">
        <v>56</v>
      </c>
      <c r="B89" s="321"/>
      <c r="C89" s="321"/>
      <c r="D89" s="321"/>
      <c r="E89" s="322"/>
      <c r="F89" s="63">
        <f>SUM(F7:F88)</f>
        <v>1341963.3800000001</v>
      </c>
      <c r="G89" s="63">
        <f>ROUND(F89*1.2,2)</f>
        <v>1610356.06</v>
      </c>
      <c r="H89" s="77"/>
      <c r="I89" s="63">
        <f>SUM(I7:I88)</f>
        <v>749818.49</v>
      </c>
      <c r="J89" s="63">
        <f t="shared" si="56"/>
        <v>899782.19</v>
      </c>
      <c r="K89" s="63">
        <f>SUM(K7:K88)</f>
        <v>2091781.8700000006</v>
      </c>
      <c r="L89" s="63">
        <f>SUM(L8:L88)</f>
        <v>2510138.25</v>
      </c>
      <c r="M89" s="76"/>
      <c r="S89" s="63">
        <f>SUM(S8:S88)</f>
        <v>1322619.9743199998</v>
      </c>
      <c r="T89" s="63">
        <f t="shared" ref="T89:Y89" si="62">SUM(T8:T88)</f>
        <v>1587143.9691839993</v>
      </c>
      <c r="U89" s="63">
        <f t="shared" si="62"/>
        <v>142942.01999999996</v>
      </c>
      <c r="V89" s="63">
        <f t="shared" si="62"/>
        <v>749818.48149000003</v>
      </c>
      <c r="W89" s="63">
        <f t="shared" si="62"/>
        <v>899782.17778799986</v>
      </c>
      <c r="X89" s="63">
        <f t="shared" si="62"/>
        <v>2072438.4558099997</v>
      </c>
      <c r="Y89" s="63">
        <f t="shared" si="62"/>
        <v>2486926.1469720006</v>
      </c>
      <c r="Z89" s="282">
        <f t="shared" si="41"/>
        <v>-23212.103027999401</v>
      </c>
    </row>
    <row r="92" spans="1:26" x14ac:dyDescent="0.25">
      <c r="B92" s="120" t="s">
        <v>211</v>
      </c>
    </row>
    <row r="93" spans="1:26" x14ac:dyDescent="0.25">
      <c r="B93" s="121" t="s">
        <v>212</v>
      </c>
    </row>
  </sheetData>
  <mergeCells count="32">
    <mergeCell ref="A89:E89"/>
    <mergeCell ref="X33:X36"/>
    <mergeCell ref="Y33:Y36"/>
    <mergeCell ref="R1:Y2"/>
    <mergeCell ref="R3:T3"/>
    <mergeCell ref="U3:W3"/>
    <mergeCell ref="X3:Y3"/>
    <mergeCell ref="R33:R36"/>
    <mergeCell ref="S33:S36"/>
    <mergeCell ref="T33:T36"/>
    <mergeCell ref="U33:U36"/>
    <mergeCell ref="V33:V36"/>
    <mergeCell ref="W33:W36"/>
    <mergeCell ref="Q1:Q4"/>
    <mergeCell ref="B6:D6"/>
    <mergeCell ref="E33:E36"/>
    <mergeCell ref="F33:F36"/>
    <mergeCell ref="G33:G36"/>
    <mergeCell ref="H33:H36"/>
    <mergeCell ref="I33:I36"/>
    <mergeCell ref="J33:J36"/>
    <mergeCell ref="K33:K36"/>
    <mergeCell ref="L33:L36"/>
    <mergeCell ref="M33:M36"/>
    <mergeCell ref="A1:A4"/>
    <mergeCell ref="B1:B4"/>
    <mergeCell ref="C1:C4"/>
    <mergeCell ref="D1:D4"/>
    <mergeCell ref="E1:L2"/>
    <mergeCell ref="E3:G3"/>
    <mergeCell ref="H3:J3"/>
    <mergeCell ref="K3:L3"/>
  </mergeCells>
  <conditionalFormatting sqref="Z8:Z32">
    <cfRule type="cellIs" dxfId="5" priority="3" operator="greaterThan">
      <formula>1</formula>
    </cfRule>
    <cfRule type="cellIs" dxfId="4" priority="4" operator="lessThan">
      <formula>-1</formula>
    </cfRule>
  </conditionalFormatting>
  <conditionalFormatting sqref="Z38:Z89">
    <cfRule type="cellIs" dxfId="3" priority="1" operator="greaterThan">
      <formula>1</formula>
    </cfRule>
    <cfRule type="cellIs" dxfId="2" priority="2" operator="lessThan">
      <formula>-1</formula>
    </cfRule>
  </conditionalFormatting>
  <pageMargins left="0.7" right="0.7" top="0.75" bottom="0.75" header="0.3" footer="0.3"/>
  <pageSetup paperSize="9" scale="38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05DADC-D923-497C-B4B4-DF5C1C0B0AD4}">
  <sheetPr>
    <tabColor theme="9" tint="0.79998168889431442"/>
  </sheetPr>
  <dimension ref="A1:M49"/>
  <sheetViews>
    <sheetView view="pageBreakPreview" topLeftCell="A22" zoomScaleNormal="100" zoomScaleSheetLayoutView="100" workbookViewId="0">
      <selection activeCell="M20" sqref="M20"/>
    </sheetView>
  </sheetViews>
  <sheetFormatPr defaultColWidth="8.85546875" defaultRowHeight="15" x14ac:dyDescent="0.25"/>
  <cols>
    <col min="2" max="2" width="65.140625" customWidth="1"/>
    <col min="3" max="3" width="9.28515625" customWidth="1"/>
    <col min="4" max="4" width="11" bestFit="1" customWidth="1"/>
    <col min="5" max="5" width="15.140625" customWidth="1"/>
    <col min="6" max="6" width="16" customWidth="1"/>
    <col min="7" max="7" width="17.140625" style="64" customWidth="1"/>
    <col min="8" max="8" width="16.140625" style="64" customWidth="1"/>
    <col min="9" max="12" width="16.140625" customWidth="1"/>
    <col min="13" max="13" width="55.42578125" style="19" customWidth="1"/>
  </cols>
  <sheetData>
    <row r="1" spans="1:13" ht="14.45" customHeight="1" x14ac:dyDescent="0.25">
      <c r="A1" s="304" t="s">
        <v>0</v>
      </c>
      <c r="B1" s="307" t="s">
        <v>8</v>
      </c>
      <c r="C1" s="310" t="s">
        <v>9</v>
      </c>
      <c r="D1" s="310" t="s">
        <v>10</v>
      </c>
      <c r="E1" s="311" t="s">
        <v>11</v>
      </c>
      <c r="F1" s="312"/>
      <c r="G1" s="312"/>
      <c r="H1" s="312"/>
      <c r="I1" s="312"/>
      <c r="J1" s="312"/>
      <c r="K1" s="312"/>
      <c r="L1" s="312"/>
    </row>
    <row r="2" spans="1:13" ht="14.45" customHeight="1" x14ac:dyDescent="0.25">
      <c r="A2" s="305"/>
      <c r="B2" s="308"/>
      <c r="C2" s="310"/>
      <c r="D2" s="310"/>
      <c r="E2" s="313"/>
      <c r="F2" s="314"/>
      <c r="G2" s="314"/>
      <c r="H2" s="314"/>
      <c r="I2" s="314"/>
      <c r="J2" s="314"/>
      <c r="K2" s="314"/>
      <c r="L2" s="314"/>
    </row>
    <row r="3" spans="1:13" ht="27.75" customHeight="1" x14ac:dyDescent="0.25">
      <c r="A3" s="305"/>
      <c r="B3" s="308"/>
      <c r="C3" s="310"/>
      <c r="D3" s="310"/>
      <c r="E3" s="310" t="s">
        <v>12</v>
      </c>
      <c r="F3" s="310"/>
      <c r="G3" s="310"/>
      <c r="H3" s="310" t="s">
        <v>13</v>
      </c>
      <c r="I3" s="310"/>
      <c r="J3" s="310"/>
      <c r="K3" s="301" t="s">
        <v>14</v>
      </c>
      <c r="L3" s="301"/>
    </row>
    <row r="4" spans="1:13" ht="56.1" customHeight="1" x14ac:dyDescent="0.25">
      <c r="A4" s="306"/>
      <c r="B4" s="309"/>
      <c r="C4" s="310"/>
      <c r="D4" s="310"/>
      <c r="E4" s="80" t="s">
        <v>15</v>
      </c>
      <c r="F4" s="80" t="s">
        <v>16</v>
      </c>
      <c r="G4" s="20" t="s">
        <v>17</v>
      </c>
      <c r="H4" s="80" t="s">
        <v>15</v>
      </c>
      <c r="I4" s="80" t="s">
        <v>16</v>
      </c>
      <c r="J4" s="20" t="s">
        <v>17</v>
      </c>
      <c r="K4" s="80" t="s">
        <v>18</v>
      </c>
      <c r="L4" s="80" t="s">
        <v>3</v>
      </c>
    </row>
    <row r="5" spans="1:13" x14ac:dyDescent="0.25">
      <c r="A5" s="21">
        <v>1</v>
      </c>
      <c r="B5" s="22">
        <v>2</v>
      </c>
      <c r="C5" s="22">
        <v>3</v>
      </c>
      <c r="D5" s="22">
        <v>4</v>
      </c>
      <c r="E5" s="22">
        <v>5</v>
      </c>
      <c r="F5" s="22">
        <v>6</v>
      </c>
      <c r="G5" s="22">
        <v>7</v>
      </c>
      <c r="H5"/>
    </row>
    <row r="6" spans="1:13" ht="20.25" customHeight="1" x14ac:dyDescent="0.25">
      <c r="A6" s="23"/>
      <c r="B6" s="315" t="s">
        <v>167</v>
      </c>
      <c r="C6" s="316"/>
      <c r="D6" s="316"/>
      <c r="E6" s="24"/>
      <c r="F6" s="25"/>
      <c r="G6" s="26"/>
      <c r="H6" s="26"/>
      <c r="I6" s="26"/>
      <c r="J6" s="26"/>
      <c r="K6" s="26"/>
      <c r="L6" s="26"/>
    </row>
    <row r="7" spans="1:13" ht="18.75" customHeight="1" x14ac:dyDescent="0.25">
      <c r="A7" s="45"/>
      <c r="B7" s="36" t="s">
        <v>33</v>
      </c>
      <c r="C7" s="33"/>
      <c r="D7" s="46"/>
      <c r="E7" s="47"/>
      <c r="F7" s="48"/>
      <c r="G7" s="49"/>
      <c r="H7" s="50"/>
      <c r="I7" s="51"/>
      <c r="J7" s="51"/>
      <c r="K7" s="52"/>
      <c r="L7" s="51"/>
    </row>
    <row r="8" spans="1:13" ht="18.75" customHeight="1" x14ac:dyDescent="0.25">
      <c r="A8" s="104">
        <v>1</v>
      </c>
      <c r="B8" s="90" t="s">
        <v>83</v>
      </c>
      <c r="C8" s="89" t="s">
        <v>23</v>
      </c>
      <c r="D8" s="91">
        <v>28.01</v>
      </c>
      <c r="E8" s="94">
        <v>355.3</v>
      </c>
      <c r="F8" s="105">
        <f>ROUND(E8*D8,2)</f>
        <v>9951.9500000000007</v>
      </c>
      <c r="G8" s="105">
        <f>ROUND(F8*1.2,2)</f>
        <v>11942.34</v>
      </c>
      <c r="H8" s="108"/>
      <c r="I8" s="109"/>
      <c r="J8" s="109"/>
      <c r="K8" s="94">
        <f t="shared" ref="K8:L19" si="0">F8+I8</f>
        <v>9951.9500000000007</v>
      </c>
      <c r="L8" s="92">
        <f t="shared" si="0"/>
        <v>11942.34</v>
      </c>
    </row>
    <row r="9" spans="1:13" ht="23.25" customHeight="1" x14ac:dyDescent="0.25">
      <c r="A9" s="104">
        <f>A8+1</f>
        <v>2</v>
      </c>
      <c r="B9" s="90" t="s">
        <v>34</v>
      </c>
      <c r="C9" s="89" t="s">
        <v>23</v>
      </c>
      <c r="D9" s="91">
        <v>0.87</v>
      </c>
      <c r="E9" s="94">
        <v>1688.15</v>
      </c>
      <c r="F9" s="105">
        <f>ROUND(E9*D9,2)</f>
        <v>1468.69</v>
      </c>
      <c r="G9" s="105">
        <f>ROUND(F9*1.2,2)</f>
        <v>1762.43</v>
      </c>
      <c r="H9" s="108"/>
      <c r="I9" s="109"/>
      <c r="J9" s="109"/>
      <c r="K9" s="94">
        <f t="shared" si="0"/>
        <v>1468.69</v>
      </c>
      <c r="L9" s="92">
        <f t="shared" si="0"/>
        <v>1762.43</v>
      </c>
    </row>
    <row r="10" spans="1:13" ht="23.25" customHeight="1" x14ac:dyDescent="0.25">
      <c r="A10" s="104">
        <f>A9+1</f>
        <v>3</v>
      </c>
      <c r="B10" s="90" t="s">
        <v>169</v>
      </c>
      <c r="C10" s="89" t="s">
        <v>23</v>
      </c>
      <c r="D10" s="91">
        <v>0.98</v>
      </c>
      <c r="E10" s="94">
        <v>1688.15</v>
      </c>
      <c r="F10" s="105">
        <f>ROUND(E10*D10,2)</f>
        <v>1654.39</v>
      </c>
      <c r="G10" s="105">
        <f>ROUND(F10*1.2,2)</f>
        <v>1985.27</v>
      </c>
      <c r="H10" s="108"/>
      <c r="I10" s="109"/>
      <c r="J10" s="109"/>
      <c r="K10" s="94">
        <f t="shared" ref="K10" si="1">F10+I10</f>
        <v>1654.39</v>
      </c>
      <c r="L10" s="92">
        <f t="shared" ref="L10" si="2">G10+J10</f>
        <v>1985.27</v>
      </c>
    </row>
    <row r="11" spans="1:13" ht="18.75" customHeight="1" x14ac:dyDescent="0.25">
      <c r="A11" s="104">
        <f>A10+1</f>
        <v>4</v>
      </c>
      <c r="B11" s="90" t="s">
        <v>77</v>
      </c>
      <c r="C11" s="89" t="s">
        <v>23</v>
      </c>
      <c r="D11" s="91">
        <v>0.56999999999999995</v>
      </c>
      <c r="E11" s="94">
        <v>1350.9</v>
      </c>
      <c r="F11" s="105">
        <f>ROUND(E11*D11,2)</f>
        <v>770.01</v>
      </c>
      <c r="G11" s="105">
        <f>ROUND(F11*1.2,2)</f>
        <v>924.01</v>
      </c>
      <c r="H11" s="108"/>
      <c r="I11" s="109"/>
      <c r="J11" s="109"/>
      <c r="K11" s="94">
        <f t="shared" si="0"/>
        <v>770.01</v>
      </c>
      <c r="L11" s="92">
        <f t="shared" si="0"/>
        <v>924.01</v>
      </c>
    </row>
    <row r="12" spans="1:13" ht="18.75" customHeight="1" x14ac:dyDescent="0.25">
      <c r="A12" s="38" t="s">
        <v>154</v>
      </c>
      <c r="B12" s="39" t="s">
        <v>59</v>
      </c>
      <c r="C12" s="40" t="s">
        <v>23</v>
      </c>
      <c r="D12" s="41">
        <f>D11*1.26</f>
        <v>0.71819999999999995</v>
      </c>
      <c r="E12" s="59"/>
      <c r="F12" s="43"/>
      <c r="G12" s="43"/>
      <c r="H12" s="59">
        <v>1299.5999999999999</v>
      </c>
      <c r="I12" s="43">
        <f>ROUND(H12*D12,2)</f>
        <v>933.37</v>
      </c>
      <c r="J12" s="43">
        <f>ROUND(I12*1.2,2)</f>
        <v>1120.04</v>
      </c>
      <c r="K12" s="44">
        <f t="shared" si="0"/>
        <v>933.37</v>
      </c>
      <c r="L12" s="43">
        <f t="shared" si="0"/>
        <v>1120.04</v>
      </c>
      <c r="M12" s="58"/>
    </row>
    <row r="13" spans="1:13" ht="18.75" customHeight="1" x14ac:dyDescent="0.25">
      <c r="A13" s="104">
        <f>A11+1</f>
        <v>5</v>
      </c>
      <c r="B13" s="90" t="s">
        <v>118</v>
      </c>
      <c r="C13" s="89" t="s">
        <v>23</v>
      </c>
      <c r="D13" s="91">
        <v>2.33</v>
      </c>
      <c r="E13" s="94">
        <v>1310.05</v>
      </c>
      <c r="F13" s="105">
        <f>ROUND(E13*D13,2)</f>
        <v>3052.42</v>
      </c>
      <c r="G13" s="105">
        <f>ROUND(F13*1.2,2)</f>
        <v>3662.9</v>
      </c>
      <c r="H13" s="105"/>
      <c r="I13" s="109"/>
      <c r="J13" s="109"/>
      <c r="K13" s="94">
        <f t="shared" si="0"/>
        <v>3052.42</v>
      </c>
      <c r="L13" s="92">
        <f t="shared" si="0"/>
        <v>3662.9</v>
      </c>
    </row>
    <row r="14" spans="1:13" ht="18.75" customHeight="1" x14ac:dyDescent="0.25">
      <c r="A14" s="38" t="s">
        <v>170</v>
      </c>
      <c r="B14" s="39" t="s">
        <v>37</v>
      </c>
      <c r="C14" s="40" t="s">
        <v>23</v>
      </c>
      <c r="D14" s="41">
        <f>D13*1.1</f>
        <v>2.5630000000000002</v>
      </c>
      <c r="E14" s="59"/>
      <c r="F14" s="43"/>
      <c r="G14" s="43"/>
      <c r="H14" s="43">
        <v>1191.3</v>
      </c>
      <c r="I14" s="43">
        <f>ROUND(H14*D14,2)</f>
        <v>3053.3</v>
      </c>
      <c r="J14" s="43">
        <f>ROUND(I14*1.2,2)</f>
        <v>3663.96</v>
      </c>
      <c r="K14" s="44">
        <f t="shared" si="0"/>
        <v>3053.3</v>
      </c>
      <c r="L14" s="43">
        <f t="shared" si="0"/>
        <v>3663.96</v>
      </c>
    </row>
    <row r="15" spans="1:13" ht="18.75" customHeight="1" x14ac:dyDescent="0.25">
      <c r="A15" s="89">
        <f>A13+1</f>
        <v>6</v>
      </c>
      <c r="B15" s="90" t="s">
        <v>97</v>
      </c>
      <c r="C15" s="89" t="s">
        <v>23</v>
      </c>
      <c r="D15" s="91">
        <v>23.97</v>
      </c>
      <c r="E15" s="94">
        <v>1310.05</v>
      </c>
      <c r="F15" s="105">
        <f>ROUND(E15*D15,2)</f>
        <v>31401.9</v>
      </c>
      <c r="G15" s="105">
        <f>ROUND(F15*1.2,2)</f>
        <v>37682.28</v>
      </c>
      <c r="H15" s="105"/>
      <c r="I15" s="105"/>
      <c r="J15" s="105"/>
      <c r="K15" s="106">
        <f t="shared" si="0"/>
        <v>31401.9</v>
      </c>
      <c r="L15" s="105">
        <f t="shared" si="0"/>
        <v>37682.28</v>
      </c>
    </row>
    <row r="16" spans="1:13" ht="18.75" customHeight="1" x14ac:dyDescent="0.25">
      <c r="A16" s="38" t="s">
        <v>29</v>
      </c>
      <c r="B16" s="39" t="s">
        <v>37</v>
      </c>
      <c r="C16" s="40" t="s">
        <v>23</v>
      </c>
      <c r="D16" s="41">
        <f>D15*1.1</f>
        <v>26.367000000000001</v>
      </c>
      <c r="E16" s="59"/>
      <c r="F16" s="43"/>
      <c r="G16" s="43"/>
      <c r="H16" s="43">
        <v>1191.3</v>
      </c>
      <c r="I16" s="43">
        <f>ROUND(H16*D16,2)</f>
        <v>31411.01</v>
      </c>
      <c r="J16" s="43">
        <f>ROUND(I16*1.2,2)</f>
        <v>37693.21</v>
      </c>
      <c r="K16" s="44">
        <f t="shared" si="0"/>
        <v>31411.01</v>
      </c>
      <c r="L16" s="43">
        <f t="shared" si="0"/>
        <v>37693.21</v>
      </c>
    </row>
    <row r="17" spans="1:13" ht="18.75" customHeight="1" x14ac:dyDescent="0.25">
      <c r="A17" s="104">
        <f>A15+1</f>
        <v>7</v>
      </c>
      <c r="B17" s="90" t="s">
        <v>190</v>
      </c>
      <c r="C17" s="89" t="s">
        <v>23</v>
      </c>
      <c r="D17" s="91">
        <v>23.97</v>
      </c>
      <c r="E17" s="94">
        <v>188.1</v>
      </c>
      <c r="F17" s="105">
        <f>ROUND(E17*D17,2)</f>
        <v>4508.76</v>
      </c>
      <c r="G17" s="105">
        <f>ROUND(F17*1.2,2)</f>
        <v>5410.51</v>
      </c>
      <c r="H17" s="94"/>
      <c r="I17" s="105"/>
      <c r="J17" s="105"/>
      <c r="K17" s="94">
        <f t="shared" si="0"/>
        <v>4508.76</v>
      </c>
      <c r="L17" s="92">
        <f t="shared" si="0"/>
        <v>5410.51</v>
      </c>
    </row>
    <row r="18" spans="1:13" ht="18.75" customHeight="1" x14ac:dyDescent="0.25">
      <c r="A18" s="27"/>
      <c r="B18" s="73" t="s">
        <v>67</v>
      </c>
      <c r="C18" s="65"/>
      <c r="D18" s="66"/>
      <c r="E18" s="53"/>
      <c r="F18" s="30"/>
      <c r="G18" s="30"/>
      <c r="H18" s="53"/>
      <c r="I18" s="32"/>
      <c r="J18" s="32"/>
      <c r="K18" s="53"/>
      <c r="L18" s="35"/>
    </row>
    <row r="19" spans="1:13" ht="18.75" customHeight="1" x14ac:dyDescent="0.25">
      <c r="A19" s="104">
        <f>A17+1</f>
        <v>8</v>
      </c>
      <c r="B19" s="90" t="s">
        <v>68</v>
      </c>
      <c r="C19" s="89" t="s">
        <v>30</v>
      </c>
      <c r="D19" s="91">
        <v>56.73</v>
      </c>
      <c r="E19" s="94">
        <v>308.75</v>
      </c>
      <c r="F19" s="105">
        <f>ROUND(E19*D19,2)</f>
        <v>17515.39</v>
      </c>
      <c r="G19" s="105">
        <f>ROUND(F19*1.2,2)</f>
        <v>21018.47</v>
      </c>
      <c r="H19" s="93"/>
      <c r="I19" s="92"/>
      <c r="J19" s="92"/>
      <c r="K19" s="94">
        <f t="shared" si="0"/>
        <v>17515.39</v>
      </c>
      <c r="L19" s="92">
        <f t="shared" si="0"/>
        <v>21018.47</v>
      </c>
    </row>
    <row r="20" spans="1:13" ht="18.75" customHeight="1" x14ac:dyDescent="0.25">
      <c r="A20" s="27"/>
      <c r="B20" s="73" t="s">
        <v>178</v>
      </c>
      <c r="C20" s="65"/>
      <c r="D20" s="66"/>
      <c r="E20" s="82"/>
      <c r="F20" s="32"/>
      <c r="G20" s="32"/>
      <c r="H20" s="56"/>
      <c r="I20" s="32"/>
      <c r="J20" s="32"/>
      <c r="K20" s="53"/>
      <c r="L20" s="35"/>
    </row>
    <row r="21" spans="1:13" ht="36.75" customHeight="1" x14ac:dyDescent="0.25">
      <c r="A21" s="89">
        <f>A19+1</f>
        <v>9</v>
      </c>
      <c r="B21" s="90" t="s">
        <v>62</v>
      </c>
      <c r="C21" s="89" t="s">
        <v>23</v>
      </c>
      <c r="D21" s="118">
        <v>1.2</v>
      </c>
      <c r="E21" s="94">
        <v>17265.68</v>
      </c>
      <c r="F21" s="105">
        <f>ROUND(E21*D21,2)</f>
        <v>20718.82</v>
      </c>
      <c r="G21" s="105">
        <f>ROUND(F21*1.2,2)</f>
        <v>24862.58</v>
      </c>
      <c r="H21" s="112"/>
      <c r="I21" s="105"/>
      <c r="J21" s="105"/>
      <c r="K21" s="94">
        <f t="shared" ref="K21:K34" si="3">F21+I21</f>
        <v>20718.82</v>
      </c>
      <c r="L21" s="92">
        <f t="shared" ref="L21:L34" si="4">G21+J21</f>
        <v>24862.58</v>
      </c>
    </row>
    <row r="22" spans="1:13" ht="18.75" customHeight="1" x14ac:dyDescent="0.25">
      <c r="A22" s="38" t="s">
        <v>173</v>
      </c>
      <c r="B22" s="62" t="s">
        <v>63</v>
      </c>
      <c r="C22" s="40" t="s">
        <v>42</v>
      </c>
      <c r="D22" s="61">
        <v>2</v>
      </c>
      <c r="E22" s="42"/>
      <c r="F22" s="43"/>
      <c r="G22" s="43"/>
      <c r="H22" s="67">
        <v>1657.75</v>
      </c>
      <c r="I22" s="43">
        <f t="shared" ref="I22:I25" si="5">ROUND(H22*D22,2)</f>
        <v>3315.5</v>
      </c>
      <c r="J22" s="43">
        <f t="shared" ref="J22:J25" si="6">ROUND(I22*1.2,2)</f>
        <v>3978.6</v>
      </c>
      <c r="K22" s="44">
        <f t="shared" si="3"/>
        <v>3315.5</v>
      </c>
      <c r="L22" s="43">
        <f t="shared" si="4"/>
        <v>3978.6</v>
      </c>
      <c r="M22" s="58"/>
    </row>
    <row r="23" spans="1:13" ht="18.75" customHeight="1" x14ac:dyDescent="0.25">
      <c r="A23" s="38" t="s">
        <v>174</v>
      </c>
      <c r="B23" s="62" t="s">
        <v>64</v>
      </c>
      <c r="C23" s="40" t="s">
        <v>42</v>
      </c>
      <c r="D23" s="61">
        <v>2</v>
      </c>
      <c r="E23" s="42"/>
      <c r="F23" s="43"/>
      <c r="G23" s="43"/>
      <c r="H23" s="67">
        <v>2500.4</v>
      </c>
      <c r="I23" s="43">
        <f t="shared" si="5"/>
        <v>5000.8</v>
      </c>
      <c r="J23" s="43">
        <f t="shared" si="6"/>
        <v>6000.96</v>
      </c>
      <c r="K23" s="44">
        <f t="shared" si="3"/>
        <v>5000.8</v>
      </c>
      <c r="L23" s="43">
        <f t="shared" si="4"/>
        <v>6000.96</v>
      </c>
      <c r="M23" s="58"/>
    </row>
    <row r="24" spans="1:13" ht="18.75" customHeight="1" x14ac:dyDescent="0.25">
      <c r="A24" s="38" t="s">
        <v>175</v>
      </c>
      <c r="B24" s="62" t="s">
        <v>147</v>
      </c>
      <c r="C24" s="40" t="s">
        <v>42</v>
      </c>
      <c r="D24" s="61">
        <v>2</v>
      </c>
      <c r="E24" s="42"/>
      <c r="F24" s="43"/>
      <c r="G24" s="43"/>
      <c r="H24" s="67">
        <v>1427.85</v>
      </c>
      <c r="I24" s="43">
        <f t="shared" si="5"/>
        <v>2855.7</v>
      </c>
      <c r="J24" s="43">
        <f t="shared" si="6"/>
        <v>3426.84</v>
      </c>
      <c r="K24" s="44">
        <f t="shared" si="3"/>
        <v>2855.7</v>
      </c>
      <c r="L24" s="43">
        <f t="shared" si="4"/>
        <v>3426.84</v>
      </c>
      <c r="M24" s="58"/>
    </row>
    <row r="25" spans="1:13" ht="18.75" customHeight="1" x14ac:dyDescent="0.25">
      <c r="A25" s="38" t="s">
        <v>176</v>
      </c>
      <c r="B25" s="39" t="s">
        <v>78</v>
      </c>
      <c r="C25" s="40" t="s">
        <v>42</v>
      </c>
      <c r="D25" s="61">
        <v>2</v>
      </c>
      <c r="E25" s="42"/>
      <c r="F25" s="43"/>
      <c r="G25" s="43"/>
      <c r="H25" s="67">
        <v>14421</v>
      </c>
      <c r="I25" s="43">
        <f t="shared" si="5"/>
        <v>28842</v>
      </c>
      <c r="J25" s="43">
        <f t="shared" si="6"/>
        <v>34610.400000000001</v>
      </c>
      <c r="K25" s="44">
        <f t="shared" si="3"/>
        <v>28842</v>
      </c>
      <c r="L25" s="43">
        <f t="shared" si="4"/>
        <v>34610.400000000001</v>
      </c>
    </row>
    <row r="26" spans="1:13" ht="36.75" customHeight="1" x14ac:dyDescent="0.25">
      <c r="A26" s="89">
        <f>A21+1</f>
        <v>10</v>
      </c>
      <c r="B26" s="90" t="s">
        <v>171</v>
      </c>
      <c r="C26" s="89" t="s">
        <v>23</v>
      </c>
      <c r="D26" s="118">
        <v>0.6</v>
      </c>
      <c r="E26" s="94">
        <v>17265.68</v>
      </c>
      <c r="F26" s="105">
        <f>ROUND(E26*D26,2)</f>
        <v>10359.41</v>
      </c>
      <c r="G26" s="105">
        <f>ROUND(F26*1.2,2)</f>
        <v>12431.29</v>
      </c>
      <c r="H26" s="112"/>
      <c r="I26" s="105"/>
      <c r="J26" s="105"/>
      <c r="K26" s="94">
        <f t="shared" ref="K26:K30" si="7">F26+I26</f>
        <v>10359.41</v>
      </c>
      <c r="L26" s="92">
        <f t="shared" ref="L26:L30" si="8">G26+J26</f>
        <v>12431.29</v>
      </c>
    </row>
    <row r="27" spans="1:13" ht="18.75" customHeight="1" x14ac:dyDescent="0.25">
      <c r="A27" s="38" t="s">
        <v>177</v>
      </c>
      <c r="B27" s="62" t="s">
        <v>63</v>
      </c>
      <c r="C27" s="40" t="s">
        <v>42</v>
      </c>
      <c r="D27" s="61">
        <v>1</v>
      </c>
      <c r="E27" s="59"/>
      <c r="F27" s="43"/>
      <c r="G27" s="43"/>
      <c r="H27" s="67">
        <v>1657.75</v>
      </c>
      <c r="I27" s="43">
        <f t="shared" ref="I27:I30" si="9">ROUND(H27*D27,2)</f>
        <v>1657.75</v>
      </c>
      <c r="J27" s="43">
        <f t="shared" ref="J27:J30" si="10">ROUND(I27*1.2,2)</f>
        <v>1989.3</v>
      </c>
      <c r="K27" s="44">
        <f t="shared" si="7"/>
        <v>1657.75</v>
      </c>
      <c r="L27" s="43">
        <f t="shared" si="8"/>
        <v>1989.3</v>
      </c>
      <c r="M27" s="58"/>
    </row>
    <row r="28" spans="1:13" ht="18.75" customHeight="1" x14ac:dyDescent="0.25">
      <c r="A28" s="38" t="s">
        <v>191</v>
      </c>
      <c r="B28" s="62" t="s">
        <v>64</v>
      </c>
      <c r="C28" s="40" t="s">
        <v>42</v>
      </c>
      <c r="D28" s="61">
        <v>1</v>
      </c>
      <c r="E28" s="59"/>
      <c r="F28" s="43"/>
      <c r="G28" s="43"/>
      <c r="H28" s="67">
        <v>2500.4</v>
      </c>
      <c r="I28" s="43">
        <f t="shared" si="9"/>
        <v>2500.4</v>
      </c>
      <c r="J28" s="43">
        <f t="shared" si="10"/>
        <v>3000.48</v>
      </c>
      <c r="K28" s="44">
        <f t="shared" si="7"/>
        <v>2500.4</v>
      </c>
      <c r="L28" s="43">
        <f t="shared" si="8"/>
        <v>3000.48</v>
      </c>
      <c r="M28" s="58"/>
    </row>
    <row r="29" spans="1:13" ht="18.75" customHeight="1" x14ac:dyDescent="0.25">
      <c r="A29" s="38" t="s">
        <v>192</v>
      </c>
      <c r="B29" s="62" t="s">
        <v>147</v>
      </c>
      <c r="C29" s="40" t="s">
        <v>42</v>
      </c>
      <c r="D29" s="61">
        <v>1</v>
      </c>
      <c r="E29" s="59"/>
      <c r="F29" s="43"/>
      <c r="G29" s="43"/>
      <c r="H29" s="67">
        <v>1427.85</v>
      </c>
      <c r="I29" s="43">
        <f t="shared" si="9"/>
        <v>1427.85</v>
      </c>
      <c r="J29" s="43">
        <f t="shared" si="10"/>
        <v>1713.42</v>
      </c>
      <c r="K29" s="44">
        <f t="shared" si="7"/>
        <v>1427.85</v>
      </c>
      <c r="L29" s="43">
        <f t="shared" si="8"/>
        <v>1713.42</v>
      </c>
      <c r="M29" s="58"/>
    </row>
    <row r="30" spans="1:13" ht="18.75" customHeight="1" x14ac:dyDescent="0.25">
      <c r="A30" s="38" t="s">
        <v>193</v>
      </c>
      <c r="B30" s="39" t="s">
        <v>172</v>
      </c>
      <c r="C30" s="40" t="s">
        <v>42</v>
      </c>
      <c r="D30" s="61">
        <v>1</v>
      </c>
      <c r="E30" s="59"/>
      <c r="F30" s="43"/>
      <c r="G30" s="43"/>
      <c r="H30" s="81">
        <v>5928</v>
      </c>
      <c r="I30" s="43">
        <f t="shared" si="9"/>
        <v>5928</v>
      </c>
      <c r="J30" s="43">
        <f t="shared" si="10"/>
        <v>7113.6</v>
      </c>
      <c r="K30" s="44">
        <f t="shared" si="7"/>
        <v>5928</v>
      </c>
      <c r="L30" s="43">
        <f t="shared" si="8"/>
        <v>7113.6</v>
      </c>
      <c r="M30" s="79"/>
    </row>
    <row r="31" spans="1:13" ht="27.75" customHeight="1" x14ac:dyDescent="0.25">
      <c r="A31" s="89">
        <f>A26+1</f>
        <v>11</v>
      </c>
      <c r="B31" s="90" t="s">
        <v>72</v>
      </c>
      <c r="C31" s="89" t="s">
        <v>28</v>
      </c>
      <c r="D31" s="99">
        <v>14.58</v>
      </c>
      <c r="E31" s="94">
        <v>144.4</v>
      </c>
      <c r="F31" s="105">
        <f>ROUND(E31*D31,2)</f>
        <v>2105.35</v>
      </c>
      <c r="G31" s="105">
        <f t="shared" ref="G31" si="11">ROUND(F31*1.2,2)</f>
        <v>2526.42</v>
      </c>
      <c r="H31" s="94"/>
      <c r="I31" s="105"/>
      <c r="J31" s="105"/>
      <c r="K31" s="94">
        <f t="shared" si="3"/>
        <v>2105.35</v>
      </c>
      <c r="L31" s="92">
        <f t="shared" si="4"/>
        <v>2526.42</v>
      </c>
      <c r="M31" s="60" t="s">
        <v>70</v>
      </c>
    </row>
    <row r="32" spans="1:13" ht="17.25" customHeight="1" x14ac:dyDescent="0.25">
      <c r="A32" s="38" t="s">
        <v>36</v>
      </c>
      <c r="B32" s="62" t="s">
        <v>73</v>
      </c>
      <c r="C32" s="40" t="s">
        <v>66</v>
      </c>
      <c r="D32" s="72">
        <f>D31*0.3*20/16</f>
        <v>5.4674999999999994</v>
      </c>
      <c r="E32" s="59"/>
      <c r="F32" s="43"/>
      <c r="G32" s="43"/>
      <c r="H32" s="67">
        <v>237.5</v>
      </c>
      <c r="I32" s="43">
        <f>ROUND(H32*D32,2)</f>
        <v>1298.53</v>
      </c>
      <c r="J32" s="43">
        <f t="shared" ref="J32" si="12">ROUND(I32*1.2,2)</f>
        <v>1558.24</v>
      </c>
      <c r="K32" s="44">
        <f t="shared" si="3"/>
        <v>1298.53</v>
      </c>
      <c r="L32" s="43">
        <f t="shared" si="4"/>
        <v>1558.24</v>
      </c>
      <c r="M32" s="60"/>
    </row>
    <row r="33" spans="1:13" ht="28.5" customHeight="1" x14ac:dyDescent="0.25">
      <c r="A33" s="89">
        <f>A31+1</f>
        <v>12</v>
      </c>
      <c r="B33" s="90" t="s">
        <v>74</v>
      </c>
      <c r="C33" s="89" t="s">
        <v>28</v>
      </c>
      <c r="D33" s="99">
        <v>14.58</v>
      </c>
      <c r="E33" s="94">
        <v>299.76</v>
      </c>
      <c r="F33" s="105">
        <f>ROUND(E33*D33,2)</f>
        <v>4370.5</v>
      </c>
      <c r="G33" s="105">
        <f t="shared" ref="G33" si="13">ROUND(F33*1.2,2)</f>
        <v>5244.6</v>
      </c>
      <c r="H33" s="94"/>
      <c r="I33" s="105"/>
      <c r="J33" s="105"/>
      <c r="K33" s="94">
        <f t="shared" si="3"/>
        <v>4370.5</v>
      </c>
      <c r="L33" s="92">
        <f t="shared" si="4"/>
        <v>5244.6</v>
      </c>
      <c r="M33" s="60" t="s">
        <v>70</v>
      </c>
    </row>
    <row r="34" spans="1:13" x14ac:dyDescent="0.25">
      <c r="A34" s="38" t="s">
        <v>38</v>
      </c>
      <c r="B34" s="62" t="s">
        <v>75</v>
      </c>
      <c r="C34" s="40" t="s">
        <v>55</v>
      </c>
      <c r="D34" s="41">
        <f>D33*2.5*2</f>
        <v>72.900000000000006</v>
      </c>
      <c r="E34" s="59"/>
      <c r="F34" s="43"/>
      <c r="G34" s="43"/>
      <c r="H34" s="67">
        <v>296.39999999999998</v>
      </c>
      <c r="I34" s="43">
        <f t="shared" ref="I34" si="14">ROUND(H34*D34,2)</f>
        <v>21607.56</v>
      </c>
      <c r="J34" s="43">
        <f t="shared" ref="J34" si="15">ROUND(I34*1.2,2)</f>
        <v>25929.07</v>
      </c>
      <c r="K34" s="59">
        <f t="shared" si="3"/>
        <v>21607.56</v>
      </c>
      <c r="L34" s="57">
        <f t="shared" si="4"/>
        <v>25929.07</v>
      </c>
      <c r="M34" s="60"/>
    </row>
    <row r="35" spans="1:13" ht="26.25" customHeight="1" x14ac:dyDescent="0.25">
      <c r="A35" s="38"/>
      <c r="B35" s="36" t="s">
        <v>179</v>
      </c>
      <c r="C35" s="33"/>
      <c r="D35" s="46"/>
      <c r="E35" s="47"/>
      <c r="F35" s="48"/>
      <c r="G35" s="49"/>
      <c r="H35" s="56"/>
      <c r="I35" s="32"/>
      <c r="J35" s="32"/>
      <c r="K35" s="29"/>
      <c r="L35" s="32"/>
    </row>
    <row r="36" spans="1:13" ht="21.75" customHeight="1" x14ac:dyDescent="0.25">
      <c r="A36" s="102">
        <f>A33+1</f>
        <v>13</v>
      </c>
      <c r="B36" s="84" t="s">
        <v>180</v>
      </c>
      <c r="C36" s="83" t="s">
        <v>21</v>
      </c>
      <c r="D36" s="85">
        <v>5.49</v>
      </c>
      <c r="E36" s="88">
        <v>801.45</v>
      </c>
      <c r="F36" s="103">
        <f>ROUND(E36*D36,2)</f>
        <v>4399.96</v>
      </c>
      <c r="G36" s="103">
        <f>ROUND(F36*1.2,2)</f>
        <v>5279.95</v>
      </c>
      <c r="H36" s="113"/>
      <c r="I36" s="103"/>
      <c r="J36" s="103"/>
      <c r="K36" s="88">
        <f t="shared" ref="K36:L41" si="16">F36+I36</f>
        <v>4399.96</v>
      </c>
      <c r="L36" s="86">
        <f t="shared" si="16"/>
        <v>5279.95</v>
      </c>
    </row>
    <row r="37" spans="1:13" ht="23.25" customHeight="1" x14ac:dyDescent="0.25">
      <c r="A37" s="38" t="s">
        <v>60</v>
      </c>
      <c r="B37" s="39" t="s">
        <v>181</v>
      </c>
      <c r="C37" s="40" t="s">
        <v>21</v>
      </c>
      <c r="D37" s="41">
        <f>1.02*D36</f>
        <v>5.5998000000000001</v>
      </c>
      <c r="E37" s="59"/>
      <c r="F37" s="57"/>
      <c r="G37" s="57"/>
      <c r="H37" s="57">
        <f>853/1.2*1.15</f>
        <v>817.45833333333326</v>
      </c>
      <c r="I37" s="57">
        <f>ROUND(H37*D37,2)</f>
        <v>4577.6000000000004</v>
      </c>
      <c r="J37" s="57">
        <f>ROUND(I37*1.2,2)</f>
        <v>5493.12</v>
      </c>
      <c r="K37" s="59">
        <f t="shared" ref="K37:L39" si="17">F37+I37</f>
        <v>4577.6000000000004</v>
      </c>
      <c r="L37" s="57">
        <f t="shared" ref="L37" si="18">G37+J37</f>
        <v>5493.12</v>
      </c>
      <c r="M37" s="19" t="s">
        <v>92</v>
      </c>
    </row>
    <row r="38" spans="1:13" ht="18.75" customHeight="1" x14ac:dyDescent="0.25">
      <c r="A38" s="102">
        <f>A36+1</f>
        <v>14</v>
      </c>
      <c r="B38" s="84" t="s">
        <v>182</v>
      </c>
      <c r="C38" s="83" t="s">
        <v>42</v>
      </c>
      <c r="D38" s="96">
        <v>9</v>
      </c>
      <c r="E38" s="119">
        <v>1581.33</v>
      </c>
      <c r="F38" s="86">
        <f>ROUND(E38*D38,2)</f>
        <v>14231.97</v>
      </c>
      <c r="G38" s="86">
        <f>ROUND(F38*1.2,2)</f>
        <v>17078.36</v>
      </c>
      <c r="H38" s="87"/>
      <c r="I38" s="86"/>
      <c r="J38" s="86"/>
      <c r="K38" s="88">
        <f t="shared" si="17"/>
        <v>14231.97</v>
      </c>
      <c r="L38" s="86">
        <f t="shared" si="17"/>
        <v>17078.36</v>
      </c>
      <c r="M38" s="60"/>
    </row>
    <row r="39" spans="1:13" ht="18.75" customHeight="1" x14ac:dyDescent="0.25">
      <c r="A39" s="38" t="s">
        <v>186</v>
      </c>
      <c r="B39" s="39" t="s">
        <v>183</v>
      </c>
      <c r="C39" s="40" t="s">
        <v>42</v>
      </c>
      <c r="D39" s="61">
        <v>9</v>
      </c>
      <c r="E39" s="59"/>
      <c r="F39" s="43"/>
      <c r="G39" s="43"/>
      <c r="H39" s="57">
        <f>1116/1.2*1.15</f>
        <v>1069.5</v>
      </c>
      <c r="I39" s="57">
        <f>ROUND(H39*D39,2)</f>
        <v>9625.5</v>
      </c>
      <c r="J39" s="57">
        <f>ROUND(I39*1.2,2)</f>
        <v>11550.6</v>
      </c>
      <c r="K39" s="59">
        <f t="shared" si="17"/>
        <v>9625.5</v>
      </c>
      <c r="L39" s="57">
        <f t="shared" si="17"/>
        <v>11550.6</v>
      </c>
      <c r="M39" s="19" t="s">
        <v>92</v>
      </c>
    </row>
    <row r="40" spans="1:13" ht="25.5" customHeight="1" x14ac:dyDescent="0.25">
      <c r="A40" s="102">
        <f>A38+1</f>
        <v>15</v>
      </c>
      <c r="B40" s="84" t="s">
        <v>184</v>
      </c>
      <c r="C40" s="83" t="s">
        <v>21</v>
      </c>
      <c r="D40" s="85">
        <v>31.89</v>
      </c>
      <c r="E40" s="88">
        <v>801.45</v>
      </c>
      <c r="F40" s="103">
        <f>ROUND(E40*D40,2)</f>
        <v>25558.240000000002</v>
      </c>
      <c r="G40" s="103">
        <f>ROUND(F40*1.2,2)</f>
        <v>30669.89</v>
      </c>
      <c r="H40" s="97"/>
      <c r="I40" s="86"/>
      <c r="J40" s="86"/>
      <c r="K40" s="88">
        <f t="shared" ref="K40" si="19">F40+I40</f>
        <v>25558.240000000002</v>
      </c>
      <c r="L40" s="86">
        <f t="shared" ref="L40" si="20">G40+J40</f>
        <v>30669.89</v>
      </c>
    </row>
    <row r="41" spans="1:13" ht="22.5" customHeight="1" x14ac:dyDescent="0.25">
      <c r="A41" s="38" t="s">
        <v>194</v>
      </c>
      <c r="B41" s="39" t="s">
        <v>185</v>
      </c>
      <c r="C41" s="40" t="s">
        <v>21</v>
      </c>
      <c r="D41" s="41">
        <f>1.02*D40</f>
        <v>32.527799999999999</v>
      </c>
      <c r="E41" s="42"/>
      <c r="F41" s="57"/>
      <c r="G41" s="57"/>
      <c r="H41" s="57">
        <f>1013/1.2*1.15</f>
        <v>970.79166666666663</v>
      </c>
      <c r="I41" s="57">
        <f>ROUND(H41*D41,2)</f>
        <v>31577.72</v>
      </c>
      <c r="J41" s="57">
        <f>ROUND(I41*1.2,2)</f>
        <v>37893.26</v>
      </c>
      <c r="K41" s="59">
        <f t="shared" si="16"/>
        <v>31577.72</v>
      </c>
      <c r="L41" s="57">
        <f t="shared" si="16"/>
        <v>37893.26</v>
      </c>
      <c r="M41" s="19" t="s">
        <v>92</v>
      </c>
    </row>
    <row r="42" spans="1:13" ht="18.75" customHeight="1" x14ac:dyDescent="0.25">
      <c r="A42" s="102">
        <f>A40+1</f>
        <v>16</v>
      </c>
      <c r="B42" s="115" t="s">
        <v>187</v>
      </c>
      <c r="C42" s="83" t="s">
        <v>42</v>
      </c>
      <c r="D42" s="96">
        <v>15</v>
      </c>
      <c r="E42" s="116">
        <v>2314.11</v>
      </c>
      <c r="F42" s="86">
        <f t="shared" ref="F42:F43" si="21">ROUND(E42*D42,2)</f>
        <v>34711.65</v>
      </c>
      <c r="G42" s="86">
        <f t="shared" ref="G42:G43" si="22">ROUND(F42*1.2,2)</f>
        <v>41653.980000000003</v>
      </c>
      <c r="H42" s="87"/>
      <c r="I42" s="86"/>
      <c r="J42" s="86"/>
      <c r="K42" s="88">
        <f t="shared" ref="K42:K45" si="23">F42+I42</f>
        <v>34711.65</v>
      </c>
      <c r="L42" s="86">
        <f t="shared" ref="L42:L45" si="24">G42+J42</f>
        <v>41653.980000000003</v>
      </c>
      <c r="M42" s="58"/>
    </row>
    <row r="43" spans="1:13" ht="18.75" customHeight="1" x14ac:dyDescent="0.25">
      <c r="A43" s="102">
        <f>A42+1</f>
        <v>17</v>
      </c>
      <c r="B43" s="115" t="s">
        <v>188</v>
      </c>
      <c r="C43" s="83" t="s">
        <v>42</v>
      </c>
      <c r="D43" s="96">
        <v>9</v>
      </c>
      <c r="E43" s="116">
        <v>2314.11</v>
      </c>
      <c r="F43" s="86">
        <f t="shared" si="21"/>
        <v>20826.990000000002</v>
      </c>
      <c r="G43" s="86">
        <f t="shared" si="22"/>
        <v>24992.39</v>
      </c>
      <c r="H43" s="87"/>
      <c r="I43" s="86"/>
      <c r="J43" s="86"/>
      <c r="K43" s="88">
        <f t="shared" si="23"/>
        <v>20826.990000000002</v>
      </c>
      <c r="L43" s="86">
        <f t="shared" si="24"/>
        <v>24992.39</v>
      </c>
      <c r="M43" s="58"/>
    </row>
    <row r="44" spans="1:13" ht="33" customHeight="1" x14ac:dyDescent="0.25">
      <c r="A44" s="102">
        <f>A43+1</f>
        <v>18</v>
      </c>
      <c r="B44" s="84" t="s">
        <v>189</v>
      </c>
      <c r="C44" s="83" t="s">
        <v>42</v>
      </c>
      <c r="D44" s="96">
        <v>24</v>
      </c>
      <c r="E44" s="88">
        <v>3190.34</v>
      </c>
      <c r="F44" s="103">
        <f>ROUND(E44*D44,2)</f>
        <v>76568.160000000003</v>
      </c>
      <c r="G44" s="103">
        <f>ROUND(F44*1.2,2)</f>
        <v>91881.79</v>
      </c>
      <c r="H44" s="113"/>
      <c r="I44" s="103"/>
      <c r="J44" s="103"/>
      <c r="K44" s="88">
        <f t="shared" si="23"/>
        <v>76568.160000000003</v>
      </c>
      <c r="L44" s="86">
        <f t="shared" si="24"/>
        <v>91881.79</v>
      </c>
    </row>
    <row r="45" spans="1:13" ht="18.75" hidden="1" customHeight="1" x14ac:dyDescent="0.25">
      <c r="A45" s="38" t="s">
        <v>123</v>
      </c>
      <c r="B45" s="74" t="s">
        <v>43</v>
      </c>
      <c r="C45" s="40" t="s">
        <v>23</v>
      </c>
      <c r="D45" s="41"/>
      <c r="E45" s="42"/>
      <c r="F45" s="43"/>
      <c r="G45" s="43"/>
      <c r="H45" s="43">
        <v>5322.58</v>
      </c>
      <c r="I45" s="43">
        <f>ROUND(H45*D45,2)</f>
        <v>0</v>
      </c>
      <c r="J45" s="43">
        <f>ROUND(I45*1.2,2)</f>
        <v>0</v>
      </c>
      <c r="K45" s="44">
        <f t="shared" si="23"/>
        <v>0</v>
      </c>
      <c r="L45" s="43">
        <f t="shared" si="24"/>
        <v>0</v>
      </c>
      <c r="M45" s="58"/>
    </row>
    <row r="46" spans="1:13" s="75" customFormat="1" ht="23.25" customHeight="1" x14ac:dyDescent="0.3">
      <c r="A46" s="320" t="s">
        <v>56</v>
      </c>
      <c r="B46" s="321"/>
      <c r="C46" s="321"/>
      <c r="D46" s="321"/>
      <c r="E46" s="322"/>
      <c r="F46" s="63">
        <f>SUM(F7:F45)</f>
        <v>284174.56000000006</v>
      </c>
      <c r="G46" s="63">
        <f>ROUND(F46*1.2,2)</f>
        <v>341009.47</v>
      </c>
      <c r="H46" s="77"/>
      <c r="I46" s="63">
        <f>SUM(I7:I45)</f>
        <v>155612.59</v>
      </c>
      <c r="J46" s="63">
        <f t="shared" ref="J46" si="25">ROUND(I46*1.2,2)</f>
        <v>186735.11</v>
      </c>
      <c r="K46" s="63">
        <f>SUM(K7:K45)</f>
        <v>439787.15</v>
      </c>
      <c r="L46" s="63">
        <f>ROUND(K46*1.2,2)</f>
        <v>527744.57999999996</v>
      </c>
      <c r="M46" s="76"/>
    </row>
    <row r="48" spans="1:13" x14ac:dyDescent="0.25">
      <c r="B48" s="120" t="s">
        <v>211</v>
      </c>
    </row>
    <row r="49" spans="2:2" x14ac:dyDescent="0.25">
      <c r="B49" s="121" t="s">
        <v>212</v>
      </c>
    </row>
  </sheetData>
  <mergeCells count="10">
    <mergeCell ref="A46:E46"/>
    <mergeCell ref="B6:D6"/>
    <mergeCell ref="A1:A4"/>
    <mergeCell ref="B1:B4"/>
    <mergeCell ref="C1:C4"/>
    <mergeCell ref="D1:D4"/>
    <mergeCell ref="E1:L2"/>
    <mergeCell ref="E3:G3"/>
    <mergeCell ref="H3:J3"/>
    <mergeCell ref="K3:L3"/>
  </mergeCells>
  <pageMargins left="0.7" right="0.7" top="0.75" bottom="0.75" header="0.3" footer="0.3"/>
  <pageSetup paperSize="9" scale="38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9318486-D931-4C12-8108-4FA5216C4287}">
  <sheetPr>
    <tabColor theme="8" tint="0.59999389629810485"/>
  </sheetPr>
  <dimension ref="A1:BZ32"/>
  <sheetViews>
    <sheetView zoomScale="70" zoomScaleNormal="70" zoomScaleSheetLayoutView="90" workbookViewId="0">
      <selection activeCell="A21" sqref="A21:XFD22"/>
    </sheetView>
  </sheetViews>
  <sheetFormatPr defaultColWidth="8.85546875" defaultRowHeight="15" outlineLevelCol="1" x14ac:dyDescent="0.25"/>
  <cols>
    <col min="1" max="1" width="8.85546875" style="151"/>
    <col min="2" max="2" width="65.140625" style="151" customWidth="1"/>
    <col min="3" max="3" width="9.28515625" style="151" customWidth="1"/>
    <col min="4" max="4" width="11" style="151" bestFit="1" customWidth="1"/>
    <col min="5" max="5" width="15.140625" style="151" customWidth="1"/>
    <col min="6" max="6" width="16" style="151" customWidth="1"/>
    <col min="7" max="7" width="17.140625" style="247" customWidth="1"/>
    <col min="8" max="8" width="16.140625" style="247" customWidth="1"/>
    <col min="9" max="12" width="16.140625" style="151" customWidth="1"/>
    <col min="13" max="13" width="34.140625" style="151" customWidth="1" outlineLevel="1"/>
    <col min="14" max="14" width="27.7109375" style="151" customWidth="1" outlineLevel="1"/>
    <col min="15" max="16" width="8.85546875" style="151" customWidth="1" outlineLevel="1"/>
    <col min="17" max="17" width="11" style="151" bestFit="1" customWidth="1"/>
    <col min="18" max="18" width="15.140625" style="151" customWidth="1"/>
    <col min="19" max="19" width="16" style="151" customWidth="1"/>
    <col min="20" max="20" width="17.140625" style="248" customWidth="1"/>
    <col min="21" max="21" width="16.140625" style="248" customWidth="1"/>
    <col min="22" max="25" width="16.140625" style="151" customWidth="1"/>
    <col min="26" max="26" width="19.5703125" style="151" customWidth="1"/>
    <col min="27" max="27" width="33.5703125" style="151" customWidth="1"/>
    <col min="28" max="16384" width="8.85546875" style="151"/>
  </cols>
  <sheetData>
    <row r="1" spans="1:78" s="131" customFormat="1" ht="14.45" customHeight="1" x14ac:dyDescent="0.25">
      <c r="A1" s="126" t="s">
        <v>0</v>
      </c>
      <c r="B1" s="127" t="s">
        <v>8</v>
      </c>
      <c r="C1" s="128" t="s">
        <v>9</v>
      </c>
      <c r="D1" s="128" t="s">
        <v>10</v>
      </c>
      <c r="E1" s="129" t="s">
        <v>11</v>
      </c>
      <c r="F1" s="130"/>
      <c r="G1" s="130"/>
      <c r="H1" s="130"/>
      <c r="I1" s="130"/>
      <c r="J1" s="130"/>
      <c r="K1" s="130"/>
      <c r="L1" s="130"/>
      <c r="Q1" s="128" t="s">
        <v>10</v>
      </c>
      <c r="R1" s="132" t="s">
        <v>220</v>
      </c>
      <c r="S1" s="132"/>
      <c r="T1" s="132"/>
      <c r="U1" s="132"/>
      <c r="V1" s="132"/>
      <c r="W1" s="132"/>
      <c r="X1" s="132"/>
      <c r="Y1" s="132"/>
    </row>
    <row r="2" spans="1:78" s="131" customFormat="1" ht="14.45" customHeight="1" x14ac:dyDescent="0.25">
      <c r="A2" s="133"/>
      <c r="B2" s="134"/>
      <c r="C2" s="128"/>
      <c r="D2" s="128"/>
      <c r="E2" s="135"/>
      <c r="F2" s="136"/>
      <c r="G2" s="136"/>
      <c r="H2" s="136"/>
      <c r="I2" s="136"/>
      <c r="J2" s="136"/>
      <c r="K2" s="136"/>
      <c r="L2" s="136"/>
      <c r="N2" s="250">
        <f>L11+L12+L13+L14+L17-N13</f>
        <v>170249.038</v>
      </c>
      <c r="Q2" s="128"/>
      <c r="R2" s="128"/>
      <c r="S2" s="128"/>
      <c r="T2" s="128"/>
      <c r="U2" s="128"/>
      <c r="V2" s="128"/>
      <c r="W2" s="128"/>
      <c r="X2" s="128"/>
      <c r="Y2" s="128"/>
    </row>
    <row r="3" spans="1:78" s="131" customFormat="1" ht="27.75" customHeight="1" x14ac:dyDescent="0.25">
      <c r="A3" s="133"/>
      <c r="B3" s="134"/>
      <c r="C3" s="128"/>
      <c r="D3" s="128"/>
      <c r="E3" s="128" t="s">
        <v>12</v>
      </c>
      <c r="F3" s="128"/>
      <c r="G3" s="128"/>
      <c r="H3" s="128" t="s">
        <v>13</v>
      </c>
      <c r="I3" s="128"/>
      <c r="J3" s="128"/>
      <c r="K3" s="137" t="s">
        <v>14</v>
      </c>
      <c r="L3" s="137"/>
      <c r="Q3" s="128"/>
      <c r="R3" s="128" t="s">
        <v>12</v>
      </c>
      <c r="S3" s="128"/>
      <c r="T3" s="128"/>
      <c r="U3" s="128" t="s">
        <v>13</v>
      </c>
      <c r="V3" s="128"/>
      <c r="W3" s="128"/>
      <c r="X3" s="138" t="s">
        <v>14</v>
      </c>
      <c r="Y3" s="138"/>
    </row>
    <row r="4" spans="1:78" s="131" customFormat="1" ht="56.1" customHeight="1" x14ac:dyDescent="0.25">
      <c r="A4" s="139"/>
      <c r="B4" s="140"/>
      <c r="C4" s="128"/>
      <c r="D4" s="128"/>
      <c r="E4" s="128" t="s">
        <v>15</v>
      </c>
      <c r="F4" s="128" t="s">
        <v>16</v>
      </c>
      <c r="G4" s="141" t="s">
        <v>17</v>
      </c>
      <c r="H4" s="128" t="s">
        <v>15</v>
      </c>
      <c r="I4" s="128" t="s">
        <v>16</v>
      </c>
      <c r="J4" s="141" t="s">
        <v>17</v>
      </c>
      <c r="K4" s="128" t="s">
        <v>18</v>
      </c>
      <c r="L4" s="128" t="s">
        <v>3</v>
      </c>
      <c r="Q4" s="128"/>
      <c r="R4" s="128" t="s">
        <v>15</v>
      </c>
      <c r="S4" s="128" t="s">
        <v>16</v>
      </c>
      <c r="T4" s="142" t="s">
        <v>17</v>
      </c>
      <c r="U4" s="128" t="s">
        <v>15</v>
      </c>
      <c r="V4" s="128" t="s">
        <v>16</v>
      </c>
      <c r="W4" s="142" t="s">
        <v>17</v>
      </c>
      <c r="X4" s="128" t="s">
        <v>18</v>
      </c>
      <c r="Y4" s="128" t="s">
        <v>3</v>
      </c>
    </row>
    <row r="5" spans="1:78" s="131" customFormat="1" x14ac:dyDescent="0.25">
      <c r="A5" s="21">
        <v>1</v>
      </c>
      <c r="B5" s="22">
        <v>2</v>
      </c>
      <c r="C5" s="22">
        <v>3</v>
      </c>
      <c r="D5" s="22">
        <v>4</v>
      </c>
      <c r="E5" s="22">
        <v>5</v>
      </c>
      <c r="F5" s="22">
        <v>6</v>
      </c>
      <c r="G5" s="22">
        <v>7</v>
      </c>
      <c r="Q5" s="143">
        <v>4</v>
      </c>
      <c r="R5" s="143">
        <v>5</v>
      </c>
      <c r="S5" s="143">
        <v>6</v>
      </c>
      <c r="T5" s="143">
        <v>7</v>
      </c>
      <c r="U5" s="144"/>
      <c r="V5" s="144"/>
      <c r="W5" s="144"/>
      <c r="X5" s="144"/>
      <c r="Y5" s="144"/>
    </row>
    <row r="6" spans="1:78" ht="20.25" customHeight="1" x14ac:dyDescent="0.25">
      <c r="A6" s="145"/>
      <c r="B6" s="146" t="s">
        <v>151</v>
      </c>
      <c r="C6" s="147"/>
      <c r="D6" s="147"/>
      <c r="E6" s="148"/>
      <c r="F6" s="149"/>
      <c r="G6" s="150"/>
      <c r="H6" s="150"/>
      <c r="I6" s="150"/>
      <c r="J6" s="150"/>
      <c r="K6" s="150"/>
      <c r="L6" s="150"/>
      <c r="Q6" s="251"/>
      <c r="R6" s="252"/>
      <c r="S6" s="252"/>
      <c r="T6" s="253"/>
      <c r="U6" s="253"/>
      <c r="V6" s="253"/>
      <c r="W6" s="253"/>
      <c r="X6" s="253"/>
      <c r="Y6" s="253"/>
    </row>
    <row r="7" spans="1:78" ht="18.75" customHeight="1" x14ac:dyDescent="0.25">
      <c r="A7" s="186"/>
      <c r="B7" s="187" t="s">
        <v>33</v>
      </c>
      <c r="C7" s="153"/>
      <c r="D7" s="188"/>
      <c r="E7" s="189"/>
      <c r="F7" s="189"/>
      <c r="G7" s="190"/>
      <c r="H7" s="191"/>
      <c r="I7" s="159"/>
      <c r="J7" s="159"/>
      <c r="K7" s="156"/>
      <c r="L7" s="159"/>
      <c r="Q7" s="172"/>
      <c r="R7" s="192"/>
      <c r="S7" s="192"/>
      <c r="T7" s="192"/>
      <c r="U7" s="193"/>
      <c r="V7" s="162"/>
      <c r="W7" s="162"/>
      <c r="X7" s="161"/>
      <c r="Y7" s="162"/>
    </row>
    <row r="8" spans="1:78" ht="18.75" customHeight="1" x14ac:dyDescent="0.25">
      <c r="A8" s="186"/>
      <c r="B8" s="194" t="s">
        <v>141</v>
      </c>
      <c r="C8" s="153"/>
      <c r="D8" s="188"/>
      <c r="E8" s="189"/>
      <c r="F8" s="189"/>
      <c r="G8" s="190"/>
      <c r="H8" s="191"/>
      <c r="I8" s="159"/>
      <c r="J8" s="159"/>
      <c r="K8" s="156"/>
      <c r="L8" s="159"/>
      <c r="Q8" s="172"/>
      <c r="R8" s="192"/>
      <c r="S8" s="192"/>
      <c r="T8" s="192"/>
      <c r="U8" s="193"/>
      <c r="V8" s="162"/>
      <c r="W8" s="162"/>
      <c r="X8" s="161"/>
      <c r="Y8" s="162"/>
    </row>
    <row r="9" spans="1:78" ht="18.75" customHeight="1" x14ac:dyDescent="0.25">
      <c r="A9" s="175">
        <v>1</v>
      </c>
      <c r="B9" s="176" t="s">
        <v>83</v>
      </c>
      <c r="C9" s="175" t="s">
        <v>23</v>
      </c>
      <c r="D9" s="177">
        <v>102</v>
      </c>
      <c r="E9" s="179">
        <v>355.3</v>
      </c>
      <c r="F9" s="178">
        <f>ROUND(E9*D9,2)</f>
        <v>36240.6</v>
      </c>
      <c r="G9" s="178">
        <f>ROUND(F9*1.2,2)</f>
        <v>43488.72</v>
      </c>
      <c r="H9" s="195"/>
      <c r="I9" s="178"/>
      <c r="J9" s="178"/>
      <c r="K9" s="180">
        <f t="shared" ref="K9:L17" si="0">F9+I9</f>
        <v>36240.6</v>
      </c>
      <c r="L9" s="254">
        <f t="shared" si="0"/>
        <v>43488.72</v>
      </c>
      <c r="Q9" s="255">
        <v>102</v>
      </c>
      <c r="R9" s="163">
        <v>355.3</v>
      </c>
      <c r="S9" s="162">
        <f>Q9*R9</f>
        <v>36240.6</v>
      </c>
      <c r="T9" s="162">
        <f>ROUND(S9*1.2,2)</f>
        <v>43488.72</v>
      </c>
      <c r="U9" s="193"/>
      <c r="V9" s="162">
        <f>Q9*U9</f>
        <v>0</v>
      </c>
      <c r="W9" s="162">
        <f>1.2*V9</f>
        <v>0</v>
      </c>
      <c r="X9" s="161">
        <f>S9+V9</f>
        <v>36240.6</v>
      </c>
      <c r="Y9" s="162">
        <f>W9+T9</f>
        <v>43488.72</v>
      </c>
      <c r="Z9" s="174">
        <f t="shared" ref="Z9:Z29" si="1">Y9-L9</f>
        <v>0</v>
      </c>
    </row>
    <row r="10" spans="1:78" ht="27.75" customHeight="1" x14ac:dyDescent="0.25">
      <c r="A10" s="175">
        <f>A9+1</f>
        <v>2</v>
      </c>
      <c r="B10" s="176" t="s">
        <v>34</v>
      </c>
      <c r="C10" s="175" t="s">
        <v>23</v>
      </c>
      <c r="D10" s="177">
        <v>3.1</v>
      </c>
      <c r="E10" s="179">
        <v>1688.15</v>
      </c>
      <c r="F10" s="178">
        <f>ROUND(E10*D10,2)</f>
        <v>5233.2700000000004</v>
      </c>
      <c r="G10" s="178">
        <f>ROUND(F10*1.2,2)</f>
        <v>6279.92</v>
      </c>
      <c r="H10" s="195"/>
      <c r="I10" s="178"/>
      <c r="J10" s="178"/>
      <c r="K10" s="180">
        <f t="shared" si="0"/>
        <v>5233.2700000000004</v>
      </c>
      <c r="L10" s="254">
        <f t="shared" si="0"/>
        <v>6279.92</v>
      </c>
      <c r="Q10" s="255">
        <v>3.1</v>
      </c>
      <c r="R10" s="163">
        <v>1688.15</v>
      </c>
      <c r="S10" s="162">
        <f t="shared" ref="S10:S28" si="2">Q10*R10</f>
        <v>5233.2650000000003</v>
      </c>
      <c r="T10" s="162">
        <f t="shared" ref="T10:T28" si="3">ROUND(S10*1.2,2)</f>
        <v>6279.92</v>
      </c>
      <c r="U10" s="193"/>
      <c r="V10" s="162">
        <f t="shared" ref="V10:V28" si="4">Q10*U10</f>
        <v>0</v>
      </c>
      <c r="W10" s="162">
        <f t="shared" ref="W10:W28" si="5">1.2*V10</f>
        <v>0</v>
      </c>
      <c r="X10" s="161">
        <f t="shared" ref="X10:X28" si="6">S10+V10</f>
        <v>5233.2650000000003</v>
      </c>
      <c r="Y10" s="162">
        <f t="shared" ref="Y10:Y28" si="7">W10+T10</f>
        <v>6279.92</v>
      </c>
      <c r="Z10" s="174">
        <f t="shared" si="1"/>
        <v>0</v>
      </c>
    </row>
    <row r="11" spans="1:78" s="212" customFormat="1" ht="18.75" customHeight="1" x14ac:dyDescent="0.25">
      <c r="A11" s="164">
        <f>A10+1</f>
        <v>3</v>
      </c>
      <c r="B11" s="256" t="s">
        <v>222</v>
      </c>
      <c r="C11" s="203" t="s">
        <v>23</v>
      </c>
      <c r="D11" s="204">
        <v>14.4</v>
      </c>
      <c r="E11" s="207">
        <v>1582.99</v>
      </c>
      <c r="F11" s="167">
        <f>E11*D11</f>
        <v>22795.056</v>
      </c>
      <c r="G11" s="167">
        <f>F11*1.2</f>
        <v>27354.067200000001</v>
      </c>
      <c r="H11" s="167"/>
      <c r="I11" s="167"/>
      <c r="J11" s="167"/>
      <c r="K11" s="257">
        <f>F11</f>
        <v>22795.056</v>
      </c>
      <c r="L11" s="258">
        <f>G11</f>
        <v>27354.067200000001</v>
      </c>
      <c r="M11" s="259" t="s">
        <v>223</v>
      </c>
      <c r="N11" s="151"/>
      <c r="O11" s="151"/>
      <c r="P11" s="151"/>
      <c r="Q11" s="260">
        <f>D11</f>
        <v>14.4</v>
      </c>
      <c r="R11" s="163">
        <v>1310.05</v>
      </c>
      <c r="S11" s="162">
        <f t="shared" si="2"/>
        <v>18864.72</v>
      </c>
      <c r="T11" s="162">
        <f t="shared" si="3"/>
        <v>22637.66</v>
      </c>
      <c r="U11" s="162"/>
      <c r="V11" s="162">
        <f t="shared" si="4"/>
        <v>0</v>
      </c>
      <c r="W11" s="162">
        <f t="shared" si="5"/>
        <v>0</v>
      </c>
      <c r="X11" s="161">
        <f t="shared" si="6"/>
        <v>18864.72</v>
      </c>
      <c r="Y11" s="281">
        <f>L11</f>
        <v>27354.067200000001</v>
      </c>
      <c r="Z11" s="174">
        <f t="shared" si="1"/>
        <v>0</v>
      </c>
      <c r="AA11" s="151"/>
      <c r="AB11" s="151"/>
      <c r="AC11" s="151"/>
      <c r="AD11" s="151"/>
      <c r="AE11" s="151"/>
      <c r="AF11" s="151"/>
      <c r="AG11" s="151"/>
      <c r="AH11" s="151"/>
      <c r="AI11" s="151"/>
      <c r="AJ11" s="151"/>
      <c r="AK11" s="151"/>
      <c r="AL11" s="151"/>
      <c r="AM11" s="151"/>
      <c r="AN11" s="151"/>
      <c r="AO11" s="151"/>
      <c r="AP11" s="151"/>
      <c r="AQ11" s="151"/>
      <c r="AR11" s="151"/>
      <c r="AS11" s="151"/>
      <c r="AT11" s="151"/>
      <c r="AU11" s="151"/>
      <c r="AV11" s="151"/>
      <c r="AW11" s="151"/>
      <c r="AX11" s="151"/>
      <c r="AY11" s="151"/>
      <c r="AZ11" s="151"/>
      <c r="BA11" s="151"/>
      <c r="BB11" s="151"/>
      <c r="BC11" s="151"/>
      <c r="BD11" s="151"/>
      <c r="BE11" s="151"/>
      <c r="BF11" s="151"/>
      <c r="BG11" s="151"/>
      <c r="BH11" s="151"/>
      <c r="BI11" s="151"/>
      <c r="BJ11" s="151"/>
      <c r="BK11" s="151"/>
      <c r="BL11" s="151"/>
      <c r="BM11" s="151"/>
      <c r="BN11" s="151"/>
      <c r="BO11" s="151"/>
      <c r="BP11" s="151"/>
      <c r="BQ11" s="151"/>
      <c r="BR11" s="151"/>
      <c r="BS11" s="151"/>
      <c r="BT11" s="151"/>
      <c r="BU11" s="151"/>
      <c r="BV11" s="151"/>
      <c r="BW11" s="151"/>
      <c r="BX11" s="151"/>
      <c r="BY11" s="151"/>
      <c r="BZ11" s="151"/>
    </row>
    <row r="12" spans="1:78" s="212" customFormat="1" ht="18.75" customHeight="1" x14ac:dyDescent="0.25">
      <c r="A12" s="261" t="s">
        <v>153</v>
      </c>
      <c r="B12" s="256" t="s">
        <v>224</v>
      </c>
      <c r="C12" s="203" t="s">
        <v>23</v>
      </c>
      <c r="D12" s="204">
        <f>D11*1.26</f>
        <v>18.144000000000002</v>
      </c>
      <c r="E12" s="207"/>
      <c r="F12" s="167"/>
      <c r="G12" s="167"/>
      <c r="H12" s="167">
        <v>3805.7</v>
      </c>
      <c r="I12" s="167">
        <f>H12*D12</f>
        <v>69050.620800000004</v>
      </c>
      <c r="J12" s="167">
        <f>I12*1.2</f>
        <v>82860.744959999996</v>
      </c>
      <c r="K12" s="257">
        <f>I12</f>
        <v>69050.620800000004</v>
      </c>
      <c r="L12" s="258">
        <f>K12</f>
        <v>69050.620800000004</v>
      </c>
      <c r="M12" s="259" t="s">
        <v>225</v>
      </c>
      <c r="N12" s="151"/>
      <c r="O12" s="151"/>
      <c r="P12" s="151"/>
      <c r="Q12" s="260">
        <f>D12</f>
        <v>18.144000000000002</v>
      </c>
      <c r="R12" s="163"/>
      <c r="S12" s="162">
        <f t="shared" si="2"/>
        <v>0</v>
      </c>
      <c r="T12" s="162">
        <f t="shared" si="3"/>
        <v>0</v>
      </c>
      <c r="U12" s="162">
        <v>1191.3</v>
      </c>
      <c r="V12" s="162">
        <f t="shared" si="4"/>
        <v>21614.947200000002</v>
      </c>
      <c r="W12" s="162">
        <f t="shared" si="5"/>
        <v>25937.936640000004</v>
      </c>
      <c r="X12" s="161">
        <f t="shared" si="6"/>
        <v>21614.947200000002</v>
      </c>
      <c r="Y12" s="281">
        <f>L12</f>
        <v>69050.620800000004</v>
      </c>
      <c r="Z12" s="174">
        <f t="shared" si="1"/>
        <v>0</v>
      </c>
      <c r="AA12" s="151"/>
      <c r="AB12" s="151"/>
      <c r="AC12" s="151"/>
      <c r="AD12" s="151"/>
      <c r="AE12" s="151"/>
      <c r="AF12" s="151"/>
      <c r="AG12" s="151"/>
      <c r="AH12" s="151"/>
      <c r="AI12" s="151"/>
      <c r="AJ12" s="151"/>
      <c r="AK12" s="151"/>
      <c r="AL12" s="151"/>
      <c r="AM12" s="151"/>
      <c r="AN12" s="151"/>
      <c r="AO12" s="151"/>
      <c r="AP12" s="151"/>
      <c r="AQ12" s="151"/>
      <c r="AR12" s="151"/>
      <c r="AS12" s="151"/>
      <c r="AT12" s="151"/>
      <c r="AU12" s="151"/>
      <c r="AV12" s="151"/>
      <c r="AW12" s="151"/>
      <c r="AX12" s="151"/>
      <c r="AY12" s="151"/>
      <c r="AZ12" s="151"/>
      <c r="BA12" s="151"/>
      <c r="BB12" s="151"/>
      <c r="BC12" s="151"/>
      <c r="BD12" s="151"/>
      <c r="BE12" s="151"/>
      <c r="BF12" s="151"/>
      <c r="BG12" s="151"/>
      <c r="BH12" s="151"/>
      <c r="BI12" s="151"/>
      <c r="BJ12" s="151"/>
      <c r="BK12" s="151"/>
      <c r="BL12" s="151"/>
      <c r="BM12" s="151"/>
      <c r="BN12" s="151"/>
      <c r="BO12" s="151"/>
      <c r="BP12" s="151"/>
      <c r="BQ12" s="151"/>
      <c r="BR12" s="151"/>
      <c r="BS12" s="151"/>
      <c r="BT12" s="151"/>
      <c r="BU12" s="151"/>
      <c r="BV12" s="151"/>
      <c r="BW12" s="151"/>
      <c r="BX12" s="151"/>
      <c r="BY12" s="151"/>
      <c r="BZ12" s="151"/>
    </row>
    <row r="13" spans="1:78" s="212" customFormat="1" ht="18.75" customHeight="1" x14ac:dyDescent="0.3">
      <c r="A13" s="164">
        <f>A11+1</f>
        <v>4</v>
      </c>
      <c r="B13" s="165" t="s">
        <v>226</v>
      </c>
      <c r="C13" s="164" t="s">
        <v>23</v>
      </c>
      <c r="D13" s="166">
        <v>92</v>
      </c>
      <c r="E13" s="207">
        <v>118.75</v>
      </c>
      <c r="F13" s="168">
        <f>ROUND(E13*D13,2)</f>
        <v>10925</v>
      </c>
      <c r="G13" s="168">
        <f>ROUND(F13*1.2,2)</f>
        <v>13110</v>
      </c>
      <c r="H13" s="168"/>
      <c r="I13" s="168"/>
      <c r="J13" s="168"/>
      <c r="K13" s="170">
        <f t="shared" si="0"/>
        <v>10925</v>
      </c>
      <c r="L13" s="258">
        <f t="shared" si="0"/>
        <v>13110</v>
      </c>
      <c r="M13" s="259" t="s">
        <v>227</v>
      </c>
      <c r="N13" s="262">
        <f>D13*118.75*1.2</f>
        <v>13110</v>
      </c>
      <c r="O13" s="151"/>
      <c r="P13" s="151"/>
      <c r="Q13" s="255">
        <v>92</v>
      </c>
      <c r="R13" s="163">
        <v>308.75</v>
      </c>
      <c r="S13" s="162">
        <f t="shared" si="2"/>
        <v>28405</v>
      </c>
      <c r="T13" s="162">
        <f t="shared" si="3"/>
        <v>34086</v>
      </c>
      <c r="U13" s="162"/>
      <c r="V13" s="162">
        <f t="shared" si="4"/>
        <v>0</v>
      </c>
      <c r="W13" s="162">
        <f t="shared" si="5"/>
        <v>0</v>
      </c>
      <c r="X13" s="161">
        <f t="shared" si="6"/>
        <v>28405</v>
      </c>
      <c r="Y13" s="281">
        <f>L13</f>
        <v>13110</v>
      </c>
      <c r="Z13" s="174">
        <f t="shared" si="1"/>
        <v>0</v>
      </c>
      <c r="AA13" s="151"/>
      <c r="AB13" s="151"/>
      <c r="AC13" s="151"/>
      <c r="AD13" s="151"/>
      <c r="AE13" s="151"/>
      <c r="AF13" s="151"/>
      <c r="AG13" s="151"/>
      <c r="AH13" s="151"/>
      <c r="AI13" s="151"/>
      <c r="AJ13" s="151"/>
      <c r="AK13" s="151"/>
      <c r="AL13" s="151"/>
      <c r="AM13" s="151"/>
      <c r="AN13" s="151"/>
      <c r="AO13" s="151"/>
      <c r="AP13" s="151"/>
      <c r="AQ13" s="151"/>
      <c r="AR13" s="151"/>
      <c r="AS13" s="151"/>
      <c r="AT13" s="151"/>
      <c r="AU13" s="151"/>
      <c r="AV13" s="151"/>
      <c r="AW13" s="151"/>
      <c r="AX13" s="151"/>
      <c r="AY13" s="151"/>
      <c r="AZ13" s="151"/>
      <c r="BA13" s="151"/>
      <c r="BB13" s="151"/>
      <c r="BC13" s="151"/>
      <c r="BD13" s="151"/>
      <c r="BE13" s="151"/>
      <c r="BF13" s="151"/>
      <c r="BG13" s="151"/>
      <c r="BH13" s="151"/>
      <c r="BI13" s="151"/>
      <c r="BJ13" s="151"/>
      <c r="BK13" s="151"/>
      <c r="BL13" s="151"/>
      <c r="BM13" s="151"/>
      <c r="BN13" s="151"/>
      <c r="BO13" s="151"/>
      <c r="BP13" s="151"/>
      <c r="BQ13" s="151"/>
      <c r="BR13" s="151"/>
      <c r="BS13" s="151"/>
      <c r="BT13" s="151"/>
      <c r="BU13" s="151"/>
      <c r="BV13" s="151"/>
      <c r="BW13" s="151"/>
      <c r="BX13" s="151"/>
      <c r="BY13" s="151"/>
      <c r="BZ13" s="151"/>
    </row>
    <row r="14" spans="1:78" s="212" customFormat="1" ht="18.75" customHeight="1" x14ac:dyDescent="0.25">
      <c r="A14" s="261" t="s">
        <v>154</v>
      </c>
      <c r="B14" s="165" t="s">
        <v>37</v>
      </c>
      <c r="C14" s="164" t="s">
        <v>23</v>
      </c>
      <c r="D14" s="204">
        <v>0</v>
      </c>
      <c r="E14" s="169"/>
      <c r="F14" s="168"/>
      <c r="G14" s="168"/>
      <c r="H14" s="168">
        <v>1191.3</v>
      </c>
      <c r="I14" s="168">
        <f>ROUND(H14*D14,2)</f>
        <v>0</v>
      </c>
      <c r="J14" s="168">
        <f>ROUND(I14*1.2,2)</f>
        <v>0</v>
      </c>
      <c r="K14" s="170">
        <f t="shared" si="0"/>
        <v>0</v>
      </c>
      <c r="L14" s="263">
        <f t="shared" si="0"/>
        <v>0</v>
      </c>
      <c r="M14" s="259" t="s">
        <v>225</v>
      </c>
      <c r="N14" s="151"/>
      <c r="O14" s="151"/>
      <c r="P14" s="151"/>
      <c r="Q14" s="260">
        <v>0</v>
      </c>
      <c r="R14" s="163"/>
      <c r="S14" s="162">
        <f t="shared" si="2"/>
        <v>0</v>
      </c>
      <c r="T14" s="162">
        <f t="shared" si="3"/>
        <v>0</v>
      </c>
      <c r="U14" s="162">
        <v>1191.3</v>
      </c>
      <c r="V14" s="162">
        <f t="shared" si="4"/>
        <v>0</v>
      </c>
      <c r="W14" s="162">
        <f t="shared" si="5"/>
        <v>0</v>
      </c>
      <c r="X14" s="161">
        <f t="shared" si="6"/>
        <v>0</v>
      </c>
      <c r="Y14" s="162">
        <f t="shared" si="7"/>
        <v>0</v>
      </c>
      <c r="Z14" s="174">
        <f t="shared" si="1"/>
        <v>0</v>
      </c>
      <c r="AA14" s="151"/>
      <c r="AB14" s="151"/>
      <c r="AC14" s="151"/>
      <c r="AD14" s="151"/>
      <c r="AE14" s="151"/>
      <c r="AF14" s="151"/>
      <c r="AG14" s="151"/>
      <c r="AH14" s="151"/>
      <c r="AI14" s="151"/>
      <c r="AJ14" s="151"/>
      <c r="AK14" s="151"/>
      <c r="AL14" s="151"/>
      <c r="AM14" s="151"/>
      <c r="AN14" s="151"/>
      <c r="AO14" s="151"/>
      <c r="AP14" s="151"/>
      <c r="AQ14" s="151"/>
      <c r="AR14" s="151"/>
      <c r="AS14" s="151"/>
      <c r="AT14" s="151"/>
      <c r="AU14" s="151"/>
      <c r="AV14" s="151"/>
      <c r="AW14" s="151"/>
      <c r="AX14" s="151"/>
      <c r="AY14" s="151"/>
      <c r="AZ14" s="151"/>
      <c r="BA14" s="151"/>
      <c r="BB14" s="151"/>
      <c r="BC14" s="151"/>
      <c r="BD14" s="151"/>
      <c r="BE14" s="151"/>
      <c r="BF14" s="151"/>
      <c r="BG14" s="151"/>
      <c r="BH14" s="151"/>
      <c r="BI14" s="151"/>
      <c r="BJ14" s="151"/>
      <c r="BK14" s="151"/>
      <c r="BL14" s="151"/>
      <c r="BM14" s="151"/>
      <c r="BN14" s="151"/>
      <c r="BO14" s="151"/>
      <c r="BP14" s="151"/>
      <c r="BQ14" s="151"/>
      <c r="BR14" s="151"/>
      <c r="BS14" s="151"/>
      <c r="BT14" s="151"/>
      <c r="BU14" s="151"/>
      <c r="BV14" s="151"/>
      <c r="BW14" s="151"/>
      <c r="BX14" s="151"/>
      <c r="BY14" s="151"/>
      <c r="BZ14" s="151"/>
    </row>
    <row r="15" spans="1:78" s="212" customFormat="1" ht="18.75" customHeight="1" x14ac:dyDescent="0.25">
      <c r="A15" s="164">
        <f>A13+1</f>
        <v>5</v>
      </c>
      <c r="B15" s="165" t="s">
        <v>39</v>
      </c>
      <c r="C15" s="164" t="s">
        <v>23</v>
      </c>
      <c r="D15" s="166">
        <v>92</v>
      </c>
      <c r="E15" s="207">
        <v>188.1</v>
      </c>
      <c r="F15" s="168">
        <f>ROUND(E15*D15,2)</f>
        <v>17305.2</v>
      </c>
      <c r="G15" s="168">
        <f>ROUND(F15*1.2,2)</f>
        <v>20766.240000000002</v>
      </c>
      <c r="H15" s="168"/>
      <c r="I15" s="168"/>
      <c r="J15" s="168"/>
      <c r="K15" s="170">
        <f t="shared" si="0"/>
        <v>17305.2</v>
      </c>
      <c r="L15" s="167">
        <f t="shared" si="0"/>
        <v>20766.240000000002</v>
      </c>
      <c r="M15" s="208" t="s">
        <v>215</v>
      </c>
      <c r="N15" s="264" t="s">
        <v>228</v>
      </c>
      <c r="O15" s="151"/>
      <c r="P15" s="151"/>
      <c r="Q15" s="172">
        <v>92</v>
      </c>
      <c r="R15" s="300">
        <v>188.1</v>
      </c>
      <c r="S15" s="162">
        <f t="shared" si="2"/>
        <v>17305.2</v>
      </c>
      <c r="T15" s="162">
        <f t="shared" si="3"/>
        <v>20766.240000000002</v>
      </c>
      <c r="U15" s="162"/>
      <c r="V15" s="162">
        <f t="shared" si="4"/>
        <v>0</v>
      </c>
      <c r="W15" s="162">
        <f t="shared" si="5"/>
        <v>0</v>
      </c>
      <c r="X15" s="161">
        <f t="shared" si="6"/>
        <v>17305.2</v>
      </c>
      <c r="Y15" s="162">
        <f t="shared" si="7"/>
        <v>20766.240000000002</v>
      </c>
      <c r="Z15" s="174">
        <f t="shared" si="1"/>
        <v>0</v>
      </c>
      <c r="AA15" s="151"/>
      <c r="AB15" s="151"/>
      <c r="AC15" s="151"/>
      <c r="AD15" s="151"/>
      <c r="AE15" s="151"/>
      <c r="AF15" s="151"/>
      <c r="AG15" s="151"/>
      <c r="AH15" s="151"/>
      <c r="AI15" s="151"/>
      <c r="AJ15" s="151"/>
      <c r="AK15" s="151"/>
      <c r="AL15" s="151"/>
      <c r="AM15" s="151"/>
      <c r="AN15" s="151"/>
      <c r="AO15" s="151"/>
      <c r="AP15" s="151"/>
      <c r="AQ15" s="151"/>
      <c r="AR15" s="151"/>
      <c r="AS15" s="151"/>
      <c r="AT15" s="151"/>
      <c r="AU15" s="151"/>
      <c r="AV15" s="151"/>
      <c r="AW15" s="151"/>
      <c r="AX15" s="151"/>
      <c r="AY15" s="151"/>
      <c r="AZ15" s="151"/>
      <c r="BA15" s="151"/>
      <c r="BB15" s="151"/>
      <c r="BC15" s="151"/>
      <c r="BD15" s="151"/>
      <c r="BE15" s="151"/>
      <c r="BF15" s="151"/>
      <c r="BG15" s="151"/>
      <c r="BH15" s="151"/>
      <c r="BI15" s="151"/>
      <c r="BJ15" s="151"/>
      <c r="BK15" s="151"/>
      <c r="BL15" s="151"/>
      <c r="BM15" s="151"/>
      <c r="BN15" s="151"/>
      <c r="BO15" s="151"/>
      <c r="BP15" s="151"/>
      <c r="BQ15" s="151"/>
      <c r="BR15" s="151"/>
      <c r="BS15" s="151"/>
      <c r="BT15" s="151"/>
      <c r="BU15" s="151"/>
      <c r="BV15" s="151"/>
      <c r="BW15" s="151"/>
      <c r="BX15" s="151"/>
      <c r="BY15" s="151"/>
      <c r="BZ15" s="151"/>
    </row>
    <row r="16" spans="1:78" ht="18.75" customHeight="1" x14ac:dyDescent="0.25">
      <c r="A16" s="153"/>
      <c r="B16" s="228" t="s">
        <v>67</v>
      </c>
      <c r="C16" s="203"/>
      <c r="D16" s="204"/>
      <c r="E16" s="158"/>
      <c r="F16" s="157"/>
      <c r="G16" s="157"/>
      <c r="H16" s="156"/>
      <c r="I16" s="159"/>
      <c r="J16" s="159"/>
      <c r="K16" s="156"/>
      <c r="L16" s="159"/>
      <c r="Q16" s="172"/>
      <c r="R16" s="163"/>
      <c r="S16" s="162">
        <f t="shared" si="2"/>
        <v>0</v>
      </c>
      <c r="T16" s="162">
        <f t="shared" si="3"/>
        <v>0</v>
      </c>
      <c r="U16" s="161"/>
      <c r="V16" s="162">
        <f t="shared" si="4"/>
        <v>0</v>
      </c>
      <c r="W16" s="162">
        <f t="shared" si="5"/>
        <v>0</v>
      </c>
      <c r="X16" s="161">
        <f t="shared" si="6"/>
        <v>0</v>
      </c>
      <c r="Y16" s="162">
        <f t="shared" si="7"/>
        <v>0</v>
      </c>
      <c r="Z16" s="174">
        <f t="shared" si="1"/>
        <v>0</v>
      </c>
    </row>
    <row r="17" spans="1:78" ht="18.75" customHeight="1" x14ac:dyDescent="0.25">
      <c r="A17" s="164">
        <f>A15+1</f>
        <v>6</v>
      </c>
      <c r="B17" s="165" t="s">
        <v>68</v>
      </c>
      <c r="C17" s="164" t="s">
        <v>30</v>
      </c>
      <c r="D17" s="166">
        <f>104.9*1.9</f>
        <v>199.31</v>
      </c>
      <c r="E17" s="169">
        <v>308.75</v>
      </c>
      <c r="F17" s="168">
        <f>ROUND(E17*D17,2)</f>
        <v>61536.959999999999</v>
      </c>
      <c r="G17" s="168">
        <f>ROUND(F17*1.2,2)</f>
        <v>73844.350000000006</v>
      </c>
      <c r="H17" s="169"/>
      <c r="I17" s="168"/>
      <c r="J17" s="168"/>
      <c r="K17" s="170">
        <f t="shared" si="0"/>
        <v>61536.959999999999</v>
      </c>
      <c r="L17" s="263">
        <f t="shared" si="0"/>
        <v>73844.350000000006</v>
      </c>
      <c r="M17" s="259" t="s">
        <v>229</v>
      </c>
      <c r="Q17" s="325">
        <f>D11*1.9</f>
        <v>27.36</v>
      </c>
      <c r="R17" s="163">
        <v>308.75</v>
      </c>
      <c r="S17" s="162">
        <f t="shared" si="2"/>
        <v>8447.4</v>
      </c>
      <c r="T17" s="162">
        <f t="shared" si="3"/>
        <v>10136.879999999999</v>
      </c>
      <c r="U17" s="163"/>
      <c r="V17" s="162">
        <f t="shared" si="4"/>
        <v>0</v>
      </c>
      <c r="W17" s="162">
        <f t="shared" si="5"/>
        <v>0</v>
      </c>
      <c r="X17" s="161">
        <f t="shared" si="6"/>
        <v>8447.4</v>
      </c>
      <c r="Y17" s="162">
        <f t="shared" si="7"/>
        <v>10136.879999999999</v>
      </c>
      <c r="Z17" s="174">
        <f t="shared" si="1"/>
        <v>-63707.470000000008</v>
      </c>
      <c r="AA17" s="326" t="s">
        <v>232</v>
      </c>
    </row>
    <row r="18" spans="1:78" ht="18.75" customHeight="1" x14ac:dyDescent="0.25">
      <c r="A18" s="186"/>
      <c r="B18" s="187" t="s">
        <v>40</v>
      </c>
      <c r="C18" s="153"/>
      <c r="D18" s="188"/>
      <c r="E18" s="189"/>
      <c r="F18" s="189"/>
      <c r="G18" s="190"/>
      <c r="H18" s="191"/>
      <c r="I18" s="159"/>
      <c r="J18" s="159"/>
      <c r="K18" s="156"/>
      <c r="L18" s="159"/>
      <c r="Q18" s="172"/>
      <c r="R18" s="192"/>
      <c r="S18" s="162">
        <f t="shared" si="2"/>
        <v>0</v>
      </c>
      <c r="T18" s="162">
        <f t="shared" si="3"/>
        <v>0</v>
      </c>
      <c r="U18" s="193"/>
      <c r="V18" s="162">
        <f t="shared" si="4"/>
        <v>0</v>
      </c>
      <c r="W18" s="162">
        <f t="shared" si="5"/>
        <v>0</v>
      </c>
      <c r="X18" s="161">
        <f t="shared" si="6"/>
        <v>0</v>
      </c>
      <c r="Y18" s="162">
        <f t="shared" si="7"/>
        <v>0</v>
      </c>
      <c r="Z18" s="174">
        <f t="shared" si="1"/>
        <v>0</v>
      </c>
    </row>
    <row r="19" spans="1:78" ht="18.75" customHeight="1" x14ac:dyDescent="0.25">
      <c r="A19" s="175">
        <f>A17+1</f>
        <v>7</v>
      </c>
      <c r="B19" s="183" t="s">
        <v>156</v>
      </c>
      <c r="C19" s="175" t="s">
        <v>21</v>
      </c>
      <c r="D19" s="177">
        <v>31</v>
      </c>
      <c r="E19" s="179">
        <v>2651.45</v>
      </c>
      <c r="F19" s="178">
        <f>ROUND(E19*D19,2)</f>
        <v>82194.95</v>
      </c>
      <c r="G19" s="178">
        <f>ROUND(F19*1.2,2)</f>
        <v>98633.94</v>
      </c>
      <c r="H19" s="195"/>
      <c r="I19" s="178"/>
      <c r="J19" s="178"/>
      <c r="K19" s="180">
        <f t="shared" ref="K19:L28" si="8">F19+I19</f>
        <v>82194.95</v>
      </c>
      <c r="L19" s="178">
        <f t="shared" si="8"/>
        <v>98633.94</v>
      </c>
      <c r="Q19" s="255">
        <v>31</v>
      </c>
      <c r="R19" s="163">
        <v>2651.45</v>
      </c>
      <c r="S19" s="162">
        <f t="shared" si="2"/>
        <v>82194.95</v>
      </c>
      <c r="T19" s="162">
        <f t="shared" si="3"/>
        <v>98633.94</v>
      </c>
      <c r="U19" s="193"/>
      <c r="V19" s="162">
        <f t="shared" si="4"/>
        <v>0</v>
      </c>
      <c r="W19" s="162">
        <f t="shared" si="5"/>
        <v>0</v>
      </c>
      <c r="X19" s="161">
        <f t="shared" si="6"/>
        <v>82194.95</v>
      </c>
      <c r="Y19" s="162">
        <f t="shared" si="7"/>
        <v>98633.94</v>
      </c>
      <c r="Z19" s="174">
        <f t="shared" si="1"/>
        <v>0</v>
      </c>
    </row>
    <row r="20" spans="1:78" ht="18.75" customHeight="1" x14ac:dyDescent="0.25">
      <c r="A20" s="186" t="s">
        <v>29</v>
      </c>
      <c r="B20" s="196" t="s">
        <v>155</v>
      </c>
      <c r="C20" s="197" t="s">
        <v>21</v>
      </c>
      <c r="D20" s="198">
        <f>1.02*D19</f>
        <v>31.62</v>
      </c>
      <c r="E20" s="199"/>
      <c r="F20" s="200"/>
      <c r="G20" s="200"/>
      <c r="H20" s="200">
        <v>12644.5</v>
      </c>
      <c r="I20" s="200">
        <f>ROUND(H20*D20,2)</f>
        <v>399819.09</v>
      </c>
      <c r="J20" s="200">
        <f>ROUND(I20*1.2,2)</f>
        <v>479782.91</v>
      </c>
      <c r="K20" s="201">
        <f t="shared" si="8"/>
        <v>399819.09</v>
      </c>
      <c r="L20" s="200">
        <f t="shared" si="8"/>
        <v>479782.91</v>
      </c>
      <c r="M20" s="171"/>
      <c r="Q20" s="255">
        <f>1.02*Q19</f>
        <v>31.62</v>
      </c>
      <c r="R20" s="163"/>
      <c r="S20" s="162">
        <f t="shared" si="2"/>
        <v>0</v>
      </c>
      <c r="T20" s="162">
        <f t="shared" si="3"/>
        <v>0</v>
      </c>
      <c r="U20" s="162">
        <v>12644.5</v>
      </c>
      <c r="V20" s="162">
        <f t="shared" si="4"/>
        <v>399819.09</v>
      </c>
      <c r="W20" s="162">
        <f t="shared" si="5"/>
        <v>479782.908</v>
      </c>
      <c r="X20" s="161">
        <f t="shared" si="6"/>
        <v>399819.09</v>
      </c>
      <c r="Y20" s="162">
        <f t="shared" si="7"/>
        <v>479782.908</v>
      </c>
      <c r="Z20" s="174">
        <f t="shared" si="1"/>
        <v>-1.9999999785795808E-3</v>
      </c>
    </row>
    <row r="21" spans="1:78" ht="34.5" customHeight="1" x14ac:dyDescent="0.25">
      <c r="A21" s="175">
        <f>A19+1</f>
        <v>8</v>
      </c>
      <c r="B21" s="176" t="s">
        <v>157</v>
      </c>
      <c r="C21" s="175" t="s">
        <v>21</v>
      </c>
      <c r="D21" s="177">
        <v>6</v>
      </c>
      <c r="E21" s="179">
        <v>6444.8</v>
      </c>
      <c r="F21" s="178">
        <f>ROUND(E21*D21,2)</f>
        <v>38668.800000000003</v>
      </c>
      <c r="G21" s="178">
        <f>ROUND(F21*1.2,2)</f>
        <v>46402.559999999998</v>
      </c>
      <c r="H21" s="195"/>
      <c r="I21" s="178"/>
      <c r="J21" s="178"/>
      <c r="K21" s="180">
        <f t="shared" si="8"/>
        <v>38668.800000000003</v>
      </c>
      <c r="L21" s="178">
        <f t="shared" si="8"/>
        <v>46402.559999999998</v>
      </c>
      <c r="Q21" s="255">
        <v>6</v>
      </c>
      <c r="R21" s="163">
        <v>6444.8</v>
      </c>
      <c r="S21" s="162">
        <f t="shared" si="2"/>
        <v>38668.800000000003</v>
      </c>
      <c r="T21" s="162">
        <f t="shared" si="3"/>
        <v>46402.559999999998</v>
      </c>
      <c r="U21" s="193"/>
      <c r="V21" s="162">
        <f t="shared" si="4"/>
        <v>0</v>
      </c>
      <c r="W21" s="162">
        <f t="shared" si="5"/>
        <v>0</v>
      </c>
      <c r="X21" s="161">
        <f t="shared" si="6"/>
        <v>38668.800000000003</v>
      </c>
      <c r="Y21" s="162">
        <f t="shared" si="7"/>
        <v>46402.559999999998</v>
      </c>
      <c r="Z21" s="174">
        <f t="shared" si="1"/>
        <v>0</v>
      </c>
    </row>
    <row r="22" spans="1:78" ht="21.75" customHeight="1" x14ac:dyDescent="0.25">
      <c r="A22" s="186" t="s">
        <v>31</v>
      </c>
      <c r="B22" s="196" t="s">
        <v>158</v>
      </c>
      <c r="C22" s="197" t="s">
        <v>21</v>
      </c>
      <c r="D22" s="198">
        <f>1.02*D21</f>
        <v>6.12</v>
      </c>
      <c r="E22" s="199"/>
      <c r="F22" s="200"/>
      <c r="G22" s="200"/>
      <c r="H22" s="200">
        <v>10554.5</v>
      </c>
      <c r="I22" s="200">
        <f>ROUND(H22*D22,2)</f>
        <v>64593.54</v>
      </c>
      <c r="J22" s="200">
        <f>ROUND(I22*1.2,2)</f>
        <v>77512.25</v>
      </c>
      <c r="K22" s="201">
        <f t="shared" si="8"/>
        <v>64593.54</v>
      </c>
      <c r="L22" s="200">
        <f t="shared" si="8"/>
        <v>77512.25</v>
      </c>
      <c r="Q22" s="255">
        <f>1.02*Q21</f>
        <v>6.12</v>
      </c>
      <c r="R22" s="163"/>
      <c r="S22" s="162">
        <f t="shared" si="2"/>
        <v>0</v>
      </c>
      <c r="T22" s="162">
        <f t="shared" si="3"/>
        <v>0</v>
      </c>
      <c r="U22" s="162">
        <v>10554.5</v>
      </c>
      <c r="V22" s="162">
        <f t="shared" si="4"/>
        <v>64593.54</v>
      </c>
      <c r="W22" s="162">
        <f t="shared" si="5"/>
        <v>77512.247999999992</v>
      </c>
      <c r="X22" s="161">
        <f t="shared" si="6"/>
        <v>64593.54</v>
      </c>
      <c r="Y22" s="162">
        <f t="shared" si="7"/>
        <v>77512.247999999992</v>
      </c>
      <c r="Z22" s="174">
        <f t="shared" si="1"/>
        <v>-2.0000000076834112E-3</v>
      </c>
    </row>
    <row r="23" spans="1:78" s="267" customFormat="1" ht="48" customHeight="1" x14ac:dyDescent="0.25">
      <c r="A23" s="203"/>
      <c r="B23" s="256" t="s">
        <v>218</v>
      </c>
      <c r="C23" s="203" t="s">
        <v>21</v>
      </c>
      <c r="D23" s="204">
        <v>8</v>
      </c>
      <c r="E23" s="207">
        <f>273.48*2.2</f>
        <v>601.65600000000006</v>
      </c>
      <c r="F23" s="167">
        <f>ROUND(E23*D23,2)</f>
        <v>4813.25</v>
      </c>
      <c r="G23" s="167">
        <f>ROUND(F23*1.2,2)</f>
        <v>5775.9</v>
      </c>
      <c r="H23" s="265"/>
      <c r="I23" s="167"/>
      <c r="J23" s="167"/>
      <c r="K23" s="257">
        <f t="shared" si="8"/>
        <v>4813.25</v>
      </c>
      <c r="L23" s="258">
        <f t="shared" si="8"/>
        <v>5775.9</v>
      </c>
      <c r="M23" s="266" t="s">
        <v>219</v>
      </c>
      <c r="N23" s="259"/>
      <c r="O23" s="151"/>
      <c r="P23" s="151"/>
      <c r="Q23" s="260">
        <f>D23</f>
        <v>8</v>
      </c>
      <c r="R23" s="163">
        <f>273.48*2.2</f>
        <v>601.65600000000006</v>
      </c>
      <c r="S23" s="162">
        <f t="shared" si="2"/>
        <v>4813.2480000000005</v>
      </c>
      <c r="T23" s="162">
        <f t="shared" si="3"/>
        <v>5775.9</v>
      </c>
      <c r="U23" s="193"/>
      <c r="V23" s="162">
        <f t="shared" si="4"/>
        <v>0</v>
      </c>
      <c r="W23" s="162">
        <f t="shared" si="5"/>
        <v>0</v>
      </c>
      <c r="X23" s="161">
        <f t="shared" si="6"/>
        <v>4813.2480000000005</v>
      </c>
      <c r="Y23" s="162">
        <f t="shared" si="7"/>
        <v>5775.9</v>
      </c>
      <c r="Z23" s="174">
        <f t="shared" si="1"/>
        <v>0</v>
      </c>
      <c r="AA23" s="151"/>
      <c r="AB23" s="151"/>
      <c r="AC23" s="151"/>
      <c r="AD23" s="151"/>
      <c r="AE23" s="151"/>
      <c r="AF23" s="151"/>
      <c r="AG23" s="151"/>
      <c r="AH23" s="151"/>
      <c r="AI23" s="151"/>
      <c r="AJ23" s="151"/>
      <c r="AK23" s="151"/>
      <c r="AL23" s="151"/>
      <c r="AM23" s="151"/>
      <c r="AN23" s="151"/>
      <c r="AO23" s="151"/>
      <c r="AP23" s="151"/>
      <c r="AQ23" s="151"/>
      <c r="AR23" s="151"/>
      <c r="AS23" s="151"/>
      <c r="AT23" s="151"/>
      <c r="AU23" s="151"/>
      <c r="AV23" s="151"/>
      <c r="AW23" s="151"/>
      <c r="AX23" s="151"/>
      <c r="AY23" s="151"/>
      <c r="AZ23" s="151"/>
      <c r="BA23" s="151"/>
      <c r="BB23" s="151"/>
      <c r="BC23" s="151"/>
      <c r="BD23" s="151"/>
      <c r="BE23" s="151"/>
      <c r="BF23" s="151"/>
      <c r="BG23" s="151"/>
      <c r="BH23" s="151"/>
      <c r="BI23" s="151"/>
      <c r="BJ23" s="151"/>
      <c r="BK23" s="151"/>
      <c r="BL23" s="151"/>
      <c r="BM23" s="151"/>
      <c r="BN23" s="151"/>
      <c r="BO23" s="151"/>
      <c r="BP23" s="151"/>
      <c r="BQ23" s="151"/>
      <c r="BR23" s="151"/>
      <c r="BS23" s="151"/>
      <c r="BT23" s="151"/>
      <c r="BU23" s="151"/>
      <c r="BV23" s="151"/>
      <c r="BW23" s="151"/>
      <c r="BX23" s="151"/>
      <c r="BY23" s="151"/>
      <c r="BZ23" s="151"/>
    </row>
    <row r="24" spans="1:78" s="267" customFormat="1" ht="15.75" x14ac:dyDescent="0.25">
      <c r="A24" s="268"/>
      <c r="B24" s="256" t="s">
        <v>216</v>
      </c>
      <c r="C24" s="203" t="s">
        <v>30</v>
      </c>
      <c r="D24" s="269">
        <v>0.1464</v>
      </c>
      <c r="E24" s="207"/>
      <c r="F24" s="167"/>
      <c r="G24" s="167"/>
      <c r="H24" s="167">
        <v>392323.01</v>
      </c>
      <c r="I24" s="167">
        <f>ROUND(H24*D24,2)</f>
        <v>57436.09</v>
      </c>
      <c r="J24" s="167">
        <f>ROUND(I24*1.2,2)</f>
        <v>68923.31</v>
      </c>
      <c r="K24" s="257">
        <f t="shared" si="8"/>
        <v>57436.09</v>
      </c>
      <c r="L24" s="258">
        <f t="shared" si="8"/>
        <v>68923.31</v>
      </c>
      <c r="M24" s="266" t="s">
        <v>217</v>
      </c>
      <c r="N24" s="259"/>
      <c r="O24" s="151"/>
      <c r="P24" s="151"/>
      <c r="Q24" s="260">
        <f>D24</f>
        <v>0.1464</v>
      </c>
      <c r="R24" s="163"/>
      <c r="S24" s="162">
        <f t="shared" si="2"/>
        <v>0</v>
      </c>
      <c r="T24" s="162">
        <f t="shared" si="3"/>
        <v>0</v>
      </c>
      <c r="U24" s="162">
        <v>392323.01</v>
      </c>
      <c r="V24" s="162">
        <f t="shared" si="4"/>
        <v>57436.088664000003</v>
      </c>
      <c r="W24" s="162">
        <f t="shared" si="5"/>
        <v>68923.306396800006</v>
      </c>
      <c r="X24" s="161">
        <f t="shared" si="6"/>
        <v>57436.088664000003</v>
      </c>
      <c r="Y24" s="162">
        <f t="shared" si="7"/>
        <v>68923.306396800006</v>
      </c>
      <c r="Z24" s="174">
        <f t="shared" si="1"/>
        <v>-3.6031999916303903E-3</v>
      </c>
      <c r="AA24" s="151"/>
      <c r="AB24" s="151"/>
      <c r="AC24" s="151"/>
      <c r="AD24" s="151"/>
      <c r="AE24" s="151"/>
      <c r="AF24" s="151"/>
      <c r="AG24" s="151"/>
      <c r="AH24" s="151"/>
      <c r="AI24" s="151"/>
      <c r="AJ24" s="151"/>
      <c r="AK24" s="151"/>
      <c r="AL24" s="151"/>
      <c r="AM24" s="151"/>
      <c r="AN24" s="151"/>
      <c r="AO24" s="151"/>
      <c r="AP24" s="151"/>
      <c r="AQ24" s="151"/>
      <c r="AR24" s="151"/>
      <c r="AS24" s="151"/>
      <c r="AT24" s="151"/>
      <c r="AU24" s="151"/>
      <c r="AV24" s="151"/>
      <c r="AW24" s="151"/>
      <c r="AX24" s="151"/>
      <c r="AY24" s="151"/>
      <c r="AZ24" s="151"/>
      <c r="BA24" s="151"/>
      <c r="BB24" s="151"/>
      <c r="BC24" s="151"/>
      <c r="BD24" s="151"/>
      <c r="BE24" s="151"/>
      <c r="BF24" s="151"/>
      <c r="BG24" s="151"/>
      <c r="BH24" s="151"/>
      <c r="BI24" s="151"/>
      <c r="BJ24" s="151"/>
      <c r="BK24" s="151"/>
      <c r="BL24" s="151"/>
      <c r="BM24" s="151"/>
      <c r="BN24" s="151"/>
      <c r="BO24" s="151"/>
      <c r="BP24" s="151"/>
      <c r="BQ24" s="151"/>
      <c r="BR24" s="151"/>
      <c r="BS24" s="151"/>
      <c r="BT24" s="151"/>
      <c r="BU24" s="151"/>
      <c r="BV24" s="151"/>
      <c r="BW24" s="151"/>
      <c r="BX24" s="151"/>
      <c r="BY24" s="151"/>
      <c r="BZ24" s="151"/>
    </row>
    <row r="25" spans="1:78" ht="33" customHeight="1" x14ac:dyDescent="0.25">
      <c r="A25" s="214">
        <f>A21+1</f>
        <v>9</v>
      </c>
      <c r="B25" s="215" t="s">
        <v>160</v>
      </c>
      <c r="C25" s="214" t="s">
        <v>21</v>
      </c>
      <c r="D25" s="222">
        <v>6</v>
      </c>
      <c r="E25" s="219">
        <f>E19*1.3</f>
        <v>3446.8849999999998</v>
      </c>
      <c r="F25" s="223">
        <f>ROUND(E25*D25,2)</f>
        <v>20681.310000000001</v>
      </c>
      <c r="G25" s="223">
        <f>ROUND(F25*1.2,2)</f>
        <v>24817.57</v>
      </c>
      <c r="H25" s="224"/>
      <c r="I25" s="223"/>
      <c r="J25" s="223"/>
      <c r="K25" s="225">
        <f t="shared" si="8"/>
        <v>20681.310000000001</v>
      </c>
      <c r="L25" s="223">
        <f t="shared" si="8"/>
        <v>24817.57</v>
      </c>
      <c r="M25" s="171"/>
      <c r="Q25" s="255">
        <v>6</v>
      </c>
      <c r="R25" s="163">
        <f>R19*1.3</f>
        <v>3446.8849999999998</v>
      </c>
      <c r="S25" s="162">
        <f t="shared" si="2"/>
        <v>20681.309999999998</v>
      </c>
      <c r="T25" s="162">
        <f t="shared" si="3"/>
        <v>24817.57</v>
      </c>
      <c r="U25" s="193"/>
      <c r="V25" s="162">
        <f t="shared" si="4"/>
        <v>0</v>
      </c>
      <c r="W25" s="162">
        <f t="shared" si="5"/>
        <v>0</v>
      </c>
      <c r="X25" s="161">
        <f t="shared" si="6"/>
        <v>20681.309999999998</v>
      </c>
      <c r="Y25" s="162">
        <f t="shared" si="7"/>
        <v>24817.57</v>
      </c>
      <c r="Z25" s="174">
        <f t="shared" si="1"/>
        <v>0</v>
      </c>
    </row>
    <row r="26" spans="1:78" ht="24.75" customHeight="1" x14ac:dyDescent="0.25">
      <c r="A26" s="186" t="s">
        <v>32</v>
      </c>
      <c r="B26" s="196" t="s">
        <v>155</v>
      </c>
      <c r="C26" s="197" t="s">
        <v>21</v>
      </c>
      <c r="D26" s="198">
        <f>1.02*6.91</f>
        <v>7.0482000000000005</v>
      </c>
      <c r="E26" s="199"/>
      <c r="F26" s="200"/>
      <c r="G26" s="200"/>
      <c r="H26" s="200">
        <v>12644.5</v>
      </c>
      <c r="I26" s="200">
        <f>ROUND(H26*D26,2)</f>
        <v>89120.960000000006</v>
      </c>
      <c r="J26" s="200">
        <f>ROUND(I26*1.2,2)</f>
        <v>106945.15</v>
      </c>
      <c r="K26" s="201">
        <f t="shared" si="8"/>
        <v>89120.960000000006</v>
      </c>
      <c r="L26" s="200">
        <f t="shared" si="8"/>
        <v>106945.15</v>
      </c>
      <c r="M26" s="171"/>
      <c r="Q26" s="255">
        <f>1.02*6.91</f>
        <v>7.0482000000000005</v>
      </c>
      <c r="R26" s="163"/>
      <c r="S26" s="162">
        <f t="shared" si="2"/>
        <v>0</v>
      </c>
      <c r="T26" s="162">
        <f t="shared" si="3"/>
        <v>0</v>
      </c>
      <c r="U26" s="162">
        <v>12644.5</v>
      </c>
      <c r="V26" s="162">
        <f t="shared" si="4"/>
        <v>89120.964900000006</v>
      </c>
      <c r="W26" s="162">
        <f t="shared" si="5"/>
        <v>106945.15788</v>
      </c>
      <c r="X26" s="161">
        <f t="shared" si="6"/>
        <v>89120.964900000006</v>
      </c>
      <c r="Y26" s="162">
        <f t="shared" si="7"/>
        <v>106945.15788</v>
      </c>
      <c r="Z26" s="174">
        <f t="shared" si="1"/>
        <v>7.8800000046612695E-3</v>
      </c>
    </row>
    <row r="27" spans="1:78" ht="24.75" customHeight="1" x14ac:dyDescent="0.25">
      <c r="A27" s="186" t="s">
        <v>162</v>
      </c>
      <c r="B27" s="196" t="s">
        <v>159</v>
      </c>
      <c r="C27" s="197" t="s">
        <v>42</v>
      </c>
      <c r="D27" s="226">
        <v>2</v>
      </c>
      <c r="E27" s="199"/>
      <c r="F27" s="200"/>
      <c r="G27" s="200"/>
      <c r="H27" s="200">
        <v>3016</v>
      </c>
      <c r="I27" s="200">
        <f>ROUND(H27*D27,2)</f>
        <v>6032</v>
      </c>
      <c r="J27" s="200">
        <f>ROUND(I27*1.2,2)</f>
        <v>7238.4</v>
      </c>
      <c r="K27" s="201">
        <f t="shared" si="8"/>
        <v>6032</v>
      </c>
      <c r="L27" s="200">
        <f t="shared" si="8"/>
        <v>7238.4</v>
      </c>
      <c r="Q27" s="255">
        <v>2</v>
      </c>
      <c r="R27" s="163"/>
      <c r="S27" s="162">
        <f t="shared" si="2"/>
        <v>0</v>
      </c>
      <c r="T27" s="162">
        <f t="shared" si="3"/>
        <v>0</v>
      </c>
      <c r="U27" s="270">
        <v>3016</v>
      </c>
      <c r="V27" s="162">
        <f t="shared" si="4"/>
        <v>6032</v>
      </c>
      <c r="W27" s="162">
        <f t="shared" si="5"/>
        <v>7238.4</v>
      </c>
      <c r="X27" s="161">
        <f t="shared" si="6"/>
        <v>6032</v>
      </c>
      <c r="Y27" s="162">
        <f t="shared" si="7"/>
        <v>7238.4</v>
      </c>
      <c r="Z27" s="174">
        <f t="shared" si="1"/>
        <v>0</v>
      </c>
    </row>
    <row r="28" spans="1:78" ht="24.75" customHeight="1" x14ac:dyDescent="0.25">
      <c r="A28" s="271">
        <f>A25+1</f>
        <v>10</v>
      </c>
      <c r="B28" s="272" t="s">
        <v>161</v>
      </c>
      <c r="C28" s="214" t="s">
        <v>42</v>
      </c>
      <c r="D28" s="273">
        <v>1</v>
      </c>
      <c r="E28" s="223">
        <v>6060.29</v>
      </c>
      <c r="F28" s="223">
        <f>ROUND(E28*D28,2)</f>
        <v>6060.29</v>
      </c>
      <c r="G28" s="223">
        <f>ROUND(F28*1.2,2)</f>
        <v>7272.35</v>
      </c>
      <c r="H28" s="224"/>
      <c r="I28" s="223"/>
      <c r="J28" s="223"/>
      <c r="K28" s="225">
        <f t="shared" si="8"/>
        <v>6060.29</v>
      </c>
      <c r="L28" s="223">
        <f t="shared" si="8"/>
        <v>7272.35</v>
      </c>
      <c r="N28" s="210"/>
      <c r="Q28" s="274">
        <v>1</v>
      </c>
      <c r="R28" s="162">
        <v>6060.29</v>
      </c>
      <c r="S28" s="162">
        <f t="shared" si="2"/>
        <v>6060.29</v>
      </c>
      <c r="T28" s="162">
        <f t="shared" si="3"/>
        <v>7272.35</v>
      </c>
      <c r="U28" s="193"/>
      <c r="V28" s="162">
        <f t="shared" si="4"/>
        <v>0</v>
      </c>
      <c r="W28" s="162">
        <f t="shared" si="5"/>
        <v>0</v>
      </c>
      <c r="X28" s="161">
        <f t="shared" si="6"/>
        <v>6060.29</v>
      </c>
      <c r="Y28" s="162">
        <f t="shared" si="7"/>
        <v>7272.35</v>
      </c>
      <c r="Z28" s="174">
        <f t="shared" si="1"/>
        <v>0</v>
      </c>
    </row>
    <row r="29" spans="1:78" s="243" customFormat="1" ht="23.25" customHeight="1" x14ac:dyDescent="0.3">
      <c r="A29" s="238" t="s">
        <v>56</v>
      </c>
      <c r="B29" s="239"/>
      <c r="C29" s="239"/>
      <c r="D29" s="239"/>
      <c r="E29" s="240"/>
      <c r="F29" s="241">
        <f>SUM(F7:F28)</f>
        <v>306454.68599999993</v>
      </c>
      <c r="G29" s="241">
        <f>ROUND(F29*1.2,2)</f>
        <v>367745.62</v>
      </c>
      <c r="H29" s="242"/>
      <c r="I29" s="241">
        <f>SUM(I7:I28)</f>
        <v>686052.30079999997</v>
      </c>
      <c r="J29" s="241">
        <f t="shared" ref="J29" si="9">ROUND(I29*1.2,2)</f>
        <v>823262.76</v>
      </c>
      <c r="K29" s="241">
        <f>SUM(K7:K28)</f>
        <v>992506.98680000019</v>
      </c>
      <c r="L29" s="241">
        <f>SUM(L9:L28)</f>
        <v>1177198.2579999999</v>
      </c>
      <c r="M29" s="275">
        <f>L29-L11-L12-L13+N13-L14-L17-L23-L24</f>
        <v>932250.01</v>
      </c>
      <c r="N29" s="276" t="s">
        <v>230</v>
      </c>
      <c r="Q29" s="244"/>
      <c r="R29" s="244"/>
      <c r="S29" s="245">
        <f>SUM(S7:S28)</f>
        <v>266914.783</v>
      </c>
      <c r="T29" s="245">
        <f t="shared" ref="T29:Y29" si="10">SUM(T7:T28)</f>
        <v>320297.74000000005</v>
      </c>
      <c r="U29" s="245">
        <f t="shared" si="10"/>
        <v>433565.11</v>
      </c>
      <c r="V29" s="245">
        <f t="shared" si="10"/>
        <v>638616.630764</v>
      </c>
      <c r="W29" s="245">
        <f t="shared" si="10"/>
        <v>766339.9569168</v>
      </c>
      <c r="X29" s="245">
        <f t="shared" si="10"/>
        <v>905531.41376400017</v>
      </c>
      <c r="Y29" s="245">
        <f t="shared" si="10"/>
        <v>1113490.7882768002</v>
      </c>
      <c r="Z29" s="174">
        <f t="shared" si="1"/>
        <v>-63707.469723199727</v>
      </c>
    </row>
    <row r="30" spans="1:78" ht="15.75" x14ac:dyDescent="0.25">
      <c r="M30" s="277">
        <f>1487137-M29</f>
        <v>554886.99</v>
      </c>
      <c r="N30" s="278" t="s">
        <v>231</v>
      </c>
    </row>
    <row r="31" spans="1:78" ht="15.75" x14ac:dyDescent="0.25">
      <c r="L31" s="210"/>
      <c r="M31" s="279"/>
      <c r="N31" s="278"/>
      <c r="Y31" s="210"/>
    </row>
    <row r="32" spans="1:78" x14ac:dyDescent="0.25">
      <c r="Y32" s="210"/>
    </row>
  </sheetData>
  <conditionalFormatting sqref="Z9:Z29">
    <cfRule type="cellIs" dxfId="1" priority="1" operator="greaterThan">
      <formula>1</formula>
    </cfRule>
    <cfRule type="cellIs" dxfId="0" priority="2" operator="lessThan">
      <formula>-1</formula>
    </cfRule>
  </conditionalFormatting>
  <pageMargins left="0.7" right="0.7" top="0.75" bottom="0.75" header="0.3" footer="0.3"/>
  <pageSetup paperSize="9" scale="38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5</vt:i4>
      </vt:variant>
      <vt:variant>
        <vt:lpstr>Именованные диапазоны</vt:lpstr>
      </vt:variant>
      <vt:variant>
        <vt:i4>5</vt:i4>
      </vt:variant>
    </vt:vector>
  </HeadingPairs>
  <TitlesOfParts>
    <vt:vector size="10" baseType="lpstr">
      <vt:lpstr>Свод НВК5</vt:lpstr>
      <vt:lpstr>К16А VS</vt:lpstr>
      <vt:lpstr>К15-К17 (2)</vt:lpstr>
      <vt:lpstr>Кл1,2,3</vt:lpstr>
      <vt:lpstr>К26-27 VS</vt:lpstr>
      <vt:lpstr>'К15-К17 (2)'!Область_печати</vt:lpstr>
      <vt:lpstr>'К16А VS'!Область_печати</vt:lpstr>
      <vt:lpstr>'К26-27 VS'!Область_печати</vt:lpstr>
      <vt:lpstr>'Кл1,2,3'!Область_печати</vt:lpstr>
      <vt:lpstr>'Свод НВК5'!Область_печати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Admin</cp:lastModifiedBy>
  <dcterms:created xsi:type="dcterms:W3CDTF">2024-06-05T11:48:07Z</dcterms:created>
  <dcterms:modified xsi:type="dcterms:W3CDTF">2024-12-16T14:48:17Z</dcterms:modified>
</cp:coreProperties>
</file>