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Анализ ВДЦ Мытищи_с КС-6\Анализ ВДЦ Мытищи_09.10.2024 (1)\Анализ ВДЦ Мытищи\"/>
    </mc:Choice>
  </mc:AlternateContent>
  <xr:revisionPtr revIDLastSave="0" documentId="13_ncr:1_{8B03D824-7759-4770-970C-8096C4E2F65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B27" i="1"/>
  <c r="B26" i="1"/>
  <c r="B25" i="1" l="1"/>
  <c r="B24" i="1" l="1"/>
  <c r="B23" i="1" l="1"/>
  <c r="B22" i="1" l="1"/>
  <c r="B21" i="1" l="1"/>
  <c r="B20" i="1" l="1"/>
  <c r="B19" i="1" l="1"/>
  <c r="B18" i="1" l="1"/>
  <c r="B17" i="1" l="1"/>
  <c r="B16" i="1" l="1"/>
  <c r="B15" i="1" l="1"/>
  <c r="B14" i="1" l="1"/>
  <c r="B13" i="1" l="1"/>
  <c r="B12" i="1" l="1"/>
  <c r="B11" i="1" l="1"/>
  <c r="B10" i="1" l="1"/>
  <c r="B9" i="1" l="1"/>
  <c r="B8" i="1" l="1"/>
  <c r="B7" i="1" l="1"/>
  <c r="B6" i="1" l="1"/>
  <c r="B5" i="1" l="1"/>
  <c r="B4" i="1" l="1"/>
  <c r="B3" i="1" l="1"/>
  <c r="B2" i="1" l="1"/>
</calcChain>
</file>

<file path=xl/sharedStrings.xml><?xml version="1.0" encoding="utf-8"?>
<sst xmlns="http://schemas.openxmlformats.org/spreadsheetml/2006/main" count="29" uniqueCount="29">
  <si>
    <t>АС1</t>
  </si>
  <si>
    <t>Раздел</t>
  </si>
  <si>
    <t>АС4</t>
  </si>
  <si>
    <t>АС2</t>
  </si>
  <si>
    <t>Врем водопр</t>
  </si>
  <si>
    <t>Врем переезд</t>
  </si>
  <si>
    <t>ГП1</t>
  </si>
  <si>
    <t>ГП2</t>
  </si>
  <si>
    <t>ГСН</t>
  </si>
  <si>
    <t>Демонтаж ламп</t>
  </si>
  <si>
    <t>КС обкаточные</t>
  </si>
  <si>
    <t>КС трансбордер</t>
  </si>
  <si>
    <t>НВК1</t>
  </si>
  <si>
    <t>НВК2</t>
  </si>
  <si>
    <t>НВК3</t>
  </si>
  <si>
    <t>НВК4</t>
  </si>
  <si>
    <t>НВК5</t>
  </si>
  <si>
    <t>ПЖ</t>
  </si>
  <si>
    <t>СС</t>
  </si>
  <si>
    <t>ТС1</t>
  </si>
  <si>
    <t>ТС2</t>
  </si>
  <si>
    <t>ТС3</t>
  </si>
  <si>
    <t>Удал кустарников</t>
  </si>
  <si>
    <t>Огражд обкаточных</t>
  </si>
  <si>
    <t>ЭС1</t>
  </si>
  <si>
    <t>ЭС2</t>
  </si>
  <si>
    <t>Итого</t>
  </si>
  <si>
    <t>Мат+СМР Сумма с НДС</t>
  </si>
  <si>
    <t>Мат+СМР Сумма с НДС бе ссылок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</si>
</sst>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0" fontId="1" fillId="0" borderId="1" xfId="0" applyFont="1" applyBorder="1"/>
    <xf numFmtId="43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44;&#1062;_&#1040;&#1057;1%20&#1089;%20&#1088;&#1072;&#1073;&#1086;&#1090;&#1072;&#1084;&#1080;%20&#1087;&#1086;%20&#1050;&#1057;-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0;&#1057;%20&#1087;&#1086;%20&#1089;&#1086;&#1075;&#1083;%20&#1042;&#1054;&#1056;_417%20&#1087;&#1091;&#1090;&#1100;%20&#1052;&#1099;&#1090;&#1080;&#1097;&#108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0;&#1057;%20&#1090;&#1088;&#1072;&#1085;&#1089;&#1073;&#1086;&#1088;&#1076;&#1077;&#1088;%20&#1087;&#1086;%20&#1089;&#1086;&#1075;&#1083;%20&#1042;&#1054;&#1056;_417%20&#1087;&#1091;&#1090;&#1100;%20&#1052;&#1099;&#1090;&#1080;&#1097;&#108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3;&#1042;&#1050;1%20&#1089;%20&#1088;&#1072;&#1073;&#1086;&#1090;&#1072;&#1084;&#1080;%20&#1087;&#1086;%20&#1050;&#1057;-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3;&#1042;&#1050;2%20&#1087;&#1086;%20&#1089;&#1086;&#1075;&#1083;%20&#1042;&#1054;&#1056;_417%20&#1087;&#1091;&#1090;&#1100;%20&#1052;&#1099;&#1090;&#1080;&#1097;&#1080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3;&#1042;&#1050;3%20&#1087;&#1086;%20&#1089;&#1086;&#1075;&#1083;%20&#1042;&#1054;&#1056;_417%20&#1087;&#1091;&#1090;&#1100;%20&#1052;&#1099;&#1090;&#1080;&#1097;&#108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3;&#1042;&#1050;4%20&#1087;&#1086;%20&#1089;&#1086;&#1075;&#1083;%20&#1042;&#1054;&#1056;_417%20&#1087;&#1091;&#1090;&#1100;%20&#1052;&#1099;&#1090;&#1080;&#1097;&#1080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3;&#1042;&#1050;5%20&#1089;%20&#1088;&#1072;&#1073;&#1086;&#1090;&#1072;&#1084;&#1080;%20&#1087;&#1086;%20&#1050;&#1057;-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5;&#1046;%20&#1087;&#1086;%20&#1089;&#1086;&#1075;&#1083;%20&#1042;&#1054;&#1056;_417%20&#1087;&#1091;&#1090;&#1100;%20&#1052;&#1099;&#1090;&#1080;&#1097;&#108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7;&#1057;%20&#1087;&#1086;%20&#1089;&#1086;&#1075;&#1083;%20&#1042;&#1054;&#1056;_417%20&#1087;&#1091;&#1090;&#1100;%20&#1052;&#1099;&#1090;&#1080;&#1097;&#108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8;&#1057;1%20&#1089;%20&#1088;&#1072;&#1073;&#1086;&#1090;&#1072;&#1084;&#1080;%20&#1087;&#1086;%20&#1050;&#1057;-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44;&#1062;_&#1040;&#1057;4%20&#1089;%20&#1088;&#1072;&#1073;&#1086;&#1090;&#1072;&#1084;&#1080;%20&#1087;&#1086;%20&#1050;&#1057;-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8;&#1057;2%20&#1087;&#1086;%20&#1089;&#1086;&#1075;&#1083;%20&#1042;&#1054;&#1056;_417%20&#1087;&#1091;&#1090;&#1100;%20&#1052;&#1099;&#1090;&#1080;&#1097;&#108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8;&#1057;3%20&#1087;&#1086;%20&#1089;&#1086;&#1075;&#1083;%20&#1042;&#1054;&#1056;_417%20&#1087;&#1091;&#1090;&#1100;%20&#1052;&#1099;&#1090;&#1080;&#1097;&#108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9;&#1076;&#1072;&#1083;&#1077;&#1085;&#1080;&#1077;%20&#1087;&#1086;&#1088;&#1086;&#1089;&#1083;&#1080;-&#1082;&#1091;&#1089;&#1090;&#1072;&#1088;&#1085;&#1080;&#1082;&#1086;&#1074;%20%20&#1087;&#1086;%20&#1089;&#1086;&#1075;&#1083;%20&#1042;&#1054;&#1056;_417%20&#1087;&#1091;&#1090;&#1100;%20&#1052;&#1099;&#1090;&#1080;&#1097;&#108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59;&#1089;&#1090;&#1088;&#1086;&#1081;&#1089;&#1090;&#1074;&#1086;%20&#1086;&#1075;&#1088;&#1072;&#1078;&#1076;&#1077;&#1085;&#1080;&#1103;%20&#1074;&#1076;&#1086;&#1083;&#1100;%20&#1086;&#1073;&#1082;&#1072;&#1090;&#1086;&#1095;&#1085;&#1086;&#1075;&#1086;%20&#1087;&#1091;&#1090;&#1080;%20&#1052;&#1099;&#1090;&#1080;&#1097;&#1080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69;&#1057;1%20&#1087;&#1086;%20&#1089;&#1086;&#1075;&#1083;%20&#1042;&#1054;&#1056;_417%20&#1087;&#1091;&#1090;&#1100;%20&#1052;&#1099;&#1090;&#1080;&#1097;&#108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69;&#1057;2%20&#1087;&#1086;%20&#1089;&#1086;&#1075;&#1083;%20&#1042;&#1054;&#1056;_417%20&#1087;&#1091;&#1090;&#1100;%20&#1052;&#1099;&#1090;&#1080;&#1097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0;&#1057;2%20&#1089;%20&#1088;&#1072;&#1073;&#1086;&#1090;&#1072;&#1084;&#1080;%20&#1087;&#1086;%20&#1050;&#1057;-6%20(&#1087;&#1086;&#1076;&#1087;&#1086;&#1088;&#1085;&#1072;&#1103;%20&#1089;&#1090;&#1077;&#1085;&#1082;&#1072;,%20&#1091;&#1076;&#1083;&#1080;&#1085;&#1077;&#1085;&#1080;&#1077;%20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2;&#1088;&#1077;&#1084;&#1077;&#1085;&#1085;&#1099;&#1081;%20&#1074;&#1086;&#1076;&#1086;&#1087;&#1088;&#1086;&#1074;&#1086;&#1076;%20121%20&#1087;&#1086;%20&#1089;&#1086;&#1075;&#1083;%20&#1042;&#1054;&#1056;_417%20&#1087;&#1091;&#1090;&#1100;%20&#1052;&#1099;&#1090;&#1080;&#1097;&#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2;&#1088;&#1077;&#1084;&#1077;&#1085;&#1085;&#1099;&#1081;%20&#1087;&#1077;&#1088;&#1077;&#1077;&#1079;&#1076;%20&#1087;&#1086;%20&#1089;&#1086;&#1075;&#1083;%20&#1042;&#1054;&#1056;_417%20&#1087;&#1091;&#1090;&#1100;%20&#1052;&#1099;&#1090;&#1080;&#1097;&#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3;&#1055;1%20&#1089;%20&#1088;&#1072;&#1073;&#1086;&#1090;&#1072;&#1084;&#1080;%20&#1087;&#1086;%20&#1050;&#1057;-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3;&#1055;2%20&#1089;%20&#1088;&#1072;&#1073;&#1086;&#1090;&#1072;&#1084;&#1080;%20&#1087;&#1086;%20&#1050;&#1057;-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3;&#1057;&#1053;%20&#1087;&#1086;%20&#1089;&#1086;&#1075;&#1083;%20&#1042;&#1054;&#1056;_417%20&#1087;&#1091;&#1090;&#1100;%20&#1052;&#1099;&#1090;&#1080;&#1097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42;&#1044;&#1062;_&#1044;&#1077;&#1084;&#1086;&#1085;&#1090;&#1072;&#1078;%20&#1083;&#1072;&#1084;&#1087;%20121+75%20%20&#1087;&#1086;%20&#1089;&#1086;&#1075;&#1083;%20&#1042;&#1054;&#1056;_417%20&#1087;&#1091;&#1090;&#1100;%20&#1052;&#1099;&#1090;&#1080;&#1097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ФМ1"/>
      <sheetName val="ФМ2"/>
      <sheetName val="Опоры ОП1"/>
      <sheetName val="Фермы Ф1, Ф2"/>
      <sheetName val="Смещение закладных"/>
      <sheetName val="Площадка"/>
      <sheetName val="Водосток"/>
      <sheetName val="Площадка (2)"/>
    </sheetNames>
    <sheetDataSet>
      <sheetData sheetId="0">
        <row r="10">
          <cell r="H10">
            <v>12292609.449999999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КС"/>
    </sheetNames>
    <sheetDataSet>
      <sheetData sheetId="0" refreshError="1"/>
      <sheetData sheetId="1">
        <row r="76">
          <cell r="L76">
            <v>8903413.1300000008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Трансбордер"/>
    </sheetNames>
    <sheetDataSet>
      <sheetData sheetId="0">
        <row r="28">
          <cell r="L28">
            <v>554638.52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1"/>
      <sheetName val="НВК1 (2)"/>
      <sheetName val="НВК1"/>
    </sheetNames>
    <sheetDataSet>
      <sheetData sheetId="0" refreshError="1"/>
      <sheetData sheetId="1" refreshError="1"/>
      <sheetData sheetId="2">
        <row r="38">
          <cell r="L38">
            <v>630049.56999999995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4-до В1-4А"/>
    </sheetNames>
    <sheetDataSet>
      <sheetData sheetId="0" refreshError="1"/>
      <sheetData sheetId="1">
        <row r="51">
          <cell r="L51">
            <v>1516853.62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В1-3А, В1-4"/>
      <sheetName val="В1-4-до Уг.1"/>
      <sheetName val="Уг.1-до Уг.2"/>
      <sheetName val="Уг.2-до В1нов"/>
      <sheetName val="В1-30-В1-31"/>
      <sheetName val="В1-1-В1-1А"/>
      <sheetName val="В1-2-В1-2А"/>
      <sheetName val="В1нов1-В15"/>
      <sheetName val="В1нов1-цех121"/>
      <sheetName val="В1нов1-В17"/>
      <sheetName val="В1-7-В1-8"/>
    </sheetNames>
    <sheetDataSet>
      <sheetData sheetId="0">
        <row r="14">
          <cell r="H14">
            <v>22508536.09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4"/>
      <sheetName val="К11А-К11Б"/>
      <sheetName val="цех 121-К11Б"/>
      <sheetName val="Ксущ-К11А"/>
      <sheetName val="К10-К10А"/>
    </sheetNames>
    <sheetDataSet>
      <sheetData sheetId="0">
        <row r="7">
          <cell r="H7">
            <v>3122837.6500000004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5"/>
      <sheetName val="К16А дождеп"/>
      <sheetName val="К15-К17"/>
      <sheetName val="Кл1,2,3"/>
      <sheetName val="К26-27"/>
    </sheetNames>
    <sheetDataSet>
      <sheetData sheetId="0">
        <row r="7">
          <cell r="H7">
            <v>7187698.04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ПЖ"/>
      <sheetName val="ПЖ"/>
      <sheetName val="ПЖ_послеосад ремонт"/>
    </sheetNames>
    <sheetDataSet>
      <sheetData sheetId="0">
        <row r="5">
          <cell r="H5">
            <v>94808943.879999995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С"/>
    </sheetNames>
    <sheetDataSet>
      <sheetData sheetId="0">
        <row r="31">
          <cell r="L31">
            <v>557534.86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1"/>
      <sheetName val="ТС1 (2)"/>
    </sheetNames>
    <sheetDataSet>
      <sheetData sheetId="0">
        <row r="172">
          <cell r="L172">
            <v>6467412.8399999999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4"/>
      <sheetName val="АС4 (2)"/>
    </sheetNames>
    <sheetDataSet>
      <sheetData sheetId="0">
        <row r="61">
          <cell r="L61">
            <v>8548320.6400000006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2"/>
    </sheetNames>
    <sheetDataSet>
      <sheetData sheetId="0">
        <row r="179">
          <cell r="L179">
            <v>3434769.77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ТС3"/>
      <sheetName val="СМР 217 путь"/>
      <sheetName val="мат 217 путь"/>
      <sheetName val="СМР комм-ции 217 "/>
      <sheetName val="мат комм-ции 217"/>
      <sheetName val="СМР жд 8 цех"/>
      <sheetName val="мат 8 цех"/>
    </sheetNames>
    <sheetDataSet>
      <sheetData sheetId="0" refreshError="1"/>
      <sheetData sheetId="1" refreshError="1"/>
      <sheetData sheetId="2">
        <row r="123">
          <cell r="L123">
            <v>5344436.47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Удаление поросли"/>
    </sheetNames>
    <sheetDataSet>
      <sheetData sheetId="0" refreshError="1"/>
      <sheetData sheetId="1">
        <row r="10">
          <cell r="L10">
            <v>148688.69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ограждение"/>
      <sheetName val="Ограждение"/>
      <sheetName val="+АС1 ограждение изм"/>
      <sheetName val="АС1 ограждение"/>
    </sheetNames>
    <sheetDataSet>
      <sheetData sheetId="0" refreshError="1"/>
      <sheetData sheetId="1" refreshError="1"/>
      <sheetData sheetId="2">
        <row r="56">
          <cell r="L56">
            <v>2140860.2799999998</v>
          </cell>
        </row>
      </sheetData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ЭС1"/>
      <sheetName val="ТП7-склад75"/>
      <sheetName val="28-28А, 28Б-28В"/>
      <sheetName val="ЭС2 цех417-ММЗ"/>
      <sheetName val="ЭС2 Защита"/>
    </sheetNames>
    <sheetDataSet>
      <sheetData sheetId="0" refreshError="1"/>
      <sheetData sheetId="1">
        <row r="41">
          <cell r="L41">
            <v>912139.03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ЭС2"/>
      <sheetName val="ТП7-склад75"/>
      <sheetName val="28-28А, 28Б-28В"/>
      <sheetName val="1-2; 7-8"/>
      <sheetName val="ЭС2 цех417-ММЗ"/>
      <sheetName val="ЭС2 Защита"/>
    </sheetNames>
    <sheetDataSet>
      <sheetData sheetId="0">
        <row r="8">
          <cell r="H8">
            <v>6392727.4799999995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2"/>
      <sheetName val="ПС"/>
      <sheetName val="+Удлинение ПС"/>
      <sheetName val="+ВК1-ВК2"/>
    </sheetNames>
    <sheetDataSet>
      <sheetData sheetId="0">
        <row r="6">
          <cell r="H6">
            <v>1894010.8900000001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Временный водопровод"/>
    </sheetNames>
    <sheetDataSet>
      <sheetData sheetId="0" refreshError="1"/>
      <sheetData sheetId="1">
        <row r="12">
          <cell r="L12">
            <v>89859.26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еменный переезд"/>
    </sheetNames>
    <sheetDataSet>
      <sheetData sheetId="0">
        <row r="15">
          <cell r="L15">
            <v>771191.87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П1"/>
      <sheetName val="ГП1"/>
      <sheetName val="ГП1_1"/>
      <sheetName val="ГП1 арх"/>
    </sheetNames>
    <sheetDataSet>
      <sheetData sheetId="0">
        <row r="5">
          <cell r="H5">
            <v>23327935.399999999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ГП2 "/>
      <sheetName val="ГП2  (2)"/>
      <sheetName val="ГП1"/>
    </sheetNames>
    <sheetDataSet>
      <sheetData sheetId="0" refreshError="1"/>
      <sheetData sheetId="1">
        <row r="161">
          <cell r="L161">
            <v>69943671.159999996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НВК3"/>
      <sheetName val="ГСН"/>
    </sheetNames>
    <sheetDataSet>
      <sheetData sheetId="0" refreshError="1"/>
      <sheetData sheetId="1">
        <row r="87">
          <cell r="L87">
            <v>5641179.5499999998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АС1"/>
      <sheetName val="Демонтаж ламп"/>
    </sheetNames>
    <sheetDataSet>
      <sheetData sheetId="0" refreshError="1"/>
      <sheetData sheetId="1">
        <row r="10">
          <cell r="L10">
            <v>47174.400000000001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pane ySplit="1" topLeftCell="A2" activePane="bottomLeft" state="frozen"/>
      <selection pane="bottomLeft" activeCell="Q19" sqref="Q19"/>
    </sheetView>
  </sheetViews>
  <sheetFormatPr defaultRowHeight="15" x14ac:dyDescent="0.25"/>
  <cols>
    <col min="1" max="1" width="20.7109375" customWidth="1"/>
    <col min="2" max="2" width="37" customWidth="1"/>
    <col min="4" max="4" width="37.42578125" style="9" customWidth="1"/>
  </cols>
  <sheetData>
    <row r="1" spans="1:4" s="1" customFormat="1" x14ac:dyDescent="0.25">
      <c r="A1" s="2" t="s">
        <v>1</v>
      </c>
      <c r="B1" s="2" t="s">
        <v>27</v>
      </c>
      <c r="D1" s="7" t="s">
        <v>28</v>
      </c>
    </row>
    <row r="2" spans="1:4" x14ac:dyDescent="0.25">
      <c r="A2" s="3" t="s">
        <v>0</v>
      </c>
      <c r="B2" s="4">
        <f>'[1]Свод АС1'!$H$10</f>
        <v>12292609.449999999</v>
      </c>
      <c r="D2" s="8">
        <v>12292609.449999999</v>
      </c>
    </row>
    <row r="3" spans="1:4" x14ac:dyDescent="0.25">
      <c r="A3" s="3" t="s">
        <v>2</v>
      </c>
      <c r="B3" s="4">
        <f>[2]АС4!$L$61</f>
        <v>8548320.6400000006</v>
      </c>
      <c r="D3" s="8">
        <v>8548320.6400000006</v>
      </c>
    </row>
    <row r="4" spans="1:4" x14ac:dyDescent="0.25">
      <c r="A4" s="3" t="s">
        <v>3</v>
      </c>
      <c r="B4" s="4">
        <f>'[3]Свод АС2'!$H$6</f>
        <v>1894010.8900000001</v>
      </c>
      <c r="D4" s="8">
        <v>1894010.8900000001</v>
      </c>
    </row>
    <row r="5" spans="1:4" x14ac:dyDescent="0.25">
      <c r="A5" s="3" t="s">
        <v>4</v>
      </c>
      <c r="B5" s="4">
        <f>'[4]Временный водопровод'!$L$12</f>
        <v>89859.26</v>
      </c>
      <c r="D5" s="8">
        <v>89859.26</v>
      </c>
    </row>
    <row r="6" spans="1:4" x14ac:dyDescent="0.25">
      <c r="A6" s="3" t="s">
        <v>5</v>
      </c>
      <c r="B6" s="4">
        <f>'[5]Временный переезд'!$L$15</f>
        <v>771191.87</v>
      </c>
      <c r="D6" s="8">
        <v>771191.87</v>
      </c>
    </row>
    <row r="7" spans="1:4" x14ac:dyDescent="0.25">
      <c r="A7" s="3" t="s">
        <v>6</v>
      </c>
      <c r="B7" s="4">
        <f>'[6]Свод ГП1'!$H$5</f>
        <v>23327935.399999999</v>
      </c>
      <c r="D7" s="8">
        <v>23327935.399999999</v>
      </c>
    </row>
    <row r="8" spans="1:4" x14ac:dyDescent="0.25">
      <c r="A8" s="3" t="s">
        <v>7</v>
      </c>
      <c r="B8" s="4">
        <f>'[7]ГП2 '!$L$161</f>
        <v>69943671.159999996</v>
      </c>
      <c r="D8" s="8">
        <v>69943671.159999996</v>
      </c>
    </row>
    <row r="9" spans="1:4" x14ac:dyDescent="0.25">
      <c r="A9" s="3" t="s">
        <v>8</v>
      </c>
      <c r="B9" s="4">
        <f>[8]ГСН!$L$87</f>
        <v>5641179.5499999998</v>
      </c>
      <c r="D9" s="8">
        <v>5641179.5499999998</v>
      </c>
    </row>
    <row r="10" spans="1:4" x14ac:dyDescent="0.25">
      <c r="A10" s="3" t="s">
        <v>9</v>
      </c>
      <c r="B10" s="4">
        <f>'[9]Демонтаж ламп'!$L$10</f>
        <v>47174.400000000001</v>
      </c>
      <c r="D10" s="8">
        <v>47174.400000000001</v>
      </c>
    </row>
    <row r="11" spans="1:4" x14ac:dyDescent="0.25">
      <c r="A11" s="3" t="s">
        <v>10</v>
      </c>
      <c r="B11" s="4">
        <f>[10]КС!$L$76</f>
        <v>8903413.1300000008</v>
      </c>
      <c r="D11" s="8">
        <v>8903413.1300000008</v>
      </c>
    </row>
    <row r="12" spans="1:4" x14ac:dyDescent="0.25">
      <c r="A12" s="3" t="s">
        <v>11</v>
      </c>
      <c r="B12" s="4">
        <f>[11]КС_Трансбордер!$L$28</f>
        <v>554638.52</v>
      </c>
      <c r="D12" s="8">
        <v>554638.52</v>
      </c>
    </row>
    <row r="13" spans="1:4" x14ac:dyDescent="0.25">
      <c r="A13" s="3" t="s">
        <v>12</v>
      </c>
      <c r="B13" s="4">
        <f>[12]НВК1!$L$38</f>
        <v>630049.56999999995</v>
      </c>
      <c r="D13" s="8">
        <v>630049.56999999995</v>
      </c>
    </row>
    <row r="14" spans="1:4" x14ac:dyDescent="0.25">
      <c r="A14" s="3" t="s">
        <v>13</v>
      </c>
      <c r="B14" s="4">
        <f>'[13]В1-4-до В1-4А'!$L$51</f>
        <v>1516853.62</v>
      </c>
      <c r="D14" s="8">
        <v>1516853.62</v>
      </c>
    </row>
    <row r="15" spans="1:4" x14ac:dyDescent="0.25">
      <c r="A15" s="3" t="s">
        <v>14</v>
      </c>
      <c r="B15" s="4">
        <f>'[14]Свод НВК3'!$H$14</f>
        <v>22508536.09</v>
      </c>
      <c r="D15" s="8">
        <v>22508536.09</v>
      </c>
    </row>
    <row r="16" spans="1:4" x14ac:dyDescent="0.25">
      <c r="A16" s="3" t="s">
        <v>15</v>
      </c>
      <c r="B16" s="4">
        <f>'[15]Свод НВК4'!$H$7</f>
        <v>3122837.6500000004</v>
      </c>
      <c r="D16" s="8">
        <v>3122837.6500000004</v>
      </c>
    </row>
    <row r="17" spans="1:4" x14ac:dyDescent="0.25">
      <c r="A17" s="3" t="s">
        <v>16</v>
      </c>
      <c r="B17" s="4">
        <f>'[16]Свод НВК5'!$H$7</f>
        <v>7187698.04</v>
      </c>
      <c r="D17" s="8">
        <v>7187698.04</v>
      </c>
    </row>
    <row r="18" spans="1:4" x14ac:dyDescent="0.25">
      <c r="A18" s="3" t="s">
        <v>17</v>
      </c>
      <c r="B18" s="4">
        <f>'[17]Свод ПЖ'!$H$5</f>
        <v>94808943.879999995</v>
      </c>
      <c r="D18" s="8">
        <v>94808943.879999995</v>
      </c>
    </row>
    <row r="19" spans="1:4" x14ac:dyDescent="0.25">
      <c r="A19" s="3" t="s">
        <v>18</v>
      </c>
      <c r="B19" s="4">
        <f>[18]СС!$L$31</f>
        <v>557534.86</v>
      </c>
      <c r="D19" s="8">
        <v>557534.86</v>
      </c>
    </row>
    <row r="20" spans="1:4" x14ac:dyDescent="0.25">
      <c r="A20" s="3" t="s">
        <v>19</v>
      </c>
      <c r="B20" s="4">
        <f>[19]ТС1!$L$172</f>
        <v>6467412.8399999999</v>
      </c>
      <c r="D20" s="8">
        <v>6467412.8399999999</v>
      </c>
    </row>
    <row r="21" spans="1:4" x14ac:dyDescent="0.25">
      <c r="A21" s="3" t="s">
        <v>20</v>
      </c>
      <c r="B21" s="4">
        <f>[20]ТС2!$L$179</f>
        <v>3434769.77</v>
      </c>
      <c r="D21" s="8">
        <v>3434769.77</v>
      </c>
    </row>
    <row r="22" spans="1:4" x14ac:dyDescent="0.25">
      <c r="A22" s="3" t="s">
        <v>21</v>
      </c>
      <c r="B22" s="4">
        <f>[21]ТС3!$L$123</f>
        <v>5344436.47</v>
      </c>
      <c r="D22" s="8">
        <v>5344436.47</v>
      </c>
    </row>
    <row r="23" spans="1:4" x14ac:dyDescent="0.25">
      <c r="A23" s="3" t="s">
        <v>22</v>
      </c>
      <c r="B23" s="4">
        <f>'[22]Удаление поросли'!$L$10</f>
        <v>148688.69</v>
      </c>
      <c r="D23" s="8">
        <v>148688.69</v>
      </c>
    </row>
    <row r="24" spans="1:4" x14ac:dyDescent="0.25">
      <c r="A24" s="3" t="s">
        <v>23</v>
      </c>
      <c r="B24" s="4">
        <f>'[23]+АС1 ограждение изм'!$L$56</f>
        <v>2140860.2799999998</v>
      </c>
      <c r="D24" s="8">
        <v>2140860.2799999998</v>
      </c>
    </row>
    <row r="25" spans="1:4" x14ac:dyDescent="0.25">
      <c r="A25" s="3" t="s">
        <v>24</v>
      </c>
      <c r="B25" s="4">
        <f>[24]ЭС1!$L$41</f>
        <v>912139.03</v>
      </c>
      <c r="D25" s="8">
        <v>912139.03</v>
      </c>
    </row>
    <row r="26" spans="1:4" x14ac:dyDescent="0.25">
      <c r="A26" s="3" t="s">
        <v>25</v>
      </c>
      <c r="B26" s="4">
        <f>'[25]Свод ЭС2'!$H$8</f>
        <v>6392727.4799999995</v>
      </c>
      <c r="D26" s="8">
        <v>6392727.4799999995</v>
      </c>
    </row>
    <row r="27" spans="1:4" x14ac:dyDescent="0.25">
      <c r="A27" s="5" t="s">
        <v>26</v>
      </c>
      <c r="B27" s="6">
        <f>SUM(B2:B26)</f>
        <v>287187492.53999996</v>
      </c>
      <c r="D27" s="8">
        <f>SUM(D2:D26)</f>
        <v>287187492.53999996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2024-10-31T15:09:49Z</dcterms:modified>
</cp:coreProperties>
</file>