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D44E05A9-3EC2-435B-B172-3A3780B50D52}" xr6:coauthVersionLast="47" xr6:coauthVersionMax="47" xr10:uidLastSave="{00000000-0000-0000-0000-000000000000}"/>
  <bookViews>
    <workbookView xWindow="-120" yWindow="-120" windowWidth="51840" windowHeight="21240" tabRatio="811" firstSheet="1" activeTab="1" xr2:uid="{9F1C44D9-A069-494D-98F1-C0A40214D511}"/>
  </bookViews>
  <sheets>
    <sheet name="Свод НВК3" sheetId="1" state="hidden" r:id="rId1"/>
    <sheet name="КС" sheetId="13" r:id="rId2"/>
  </sheets>
  <definedNames>
    <definedName name="_xlnm.Print_Area" localSheetId="1">КС!$A$1:$L$76</definedName>
    <definedName name="_xlnm.Print_Area" localSheetId="0">'Свод НВК3'!$A$1:$H$14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5" i="13" l="1"/>
  <c r="K75" i="13" s="1"/>
  <c r="F74" i="13"/>
  <c r="G74" i="13" s="1"/>
  <c r="L74" i="13" s="1"/>
  <c r="I73" i="13"/>
  <c r="K73" i="13" s="1"/>
  <c r="F72" i="13"/>
  <c r="K72" i="13" s="1"/>
  <c r="I71" i="13"/>
  <c r="K71" i="13" s="1"/>
  <c r="F70" i="13"/>
  <c r="G70" i="13" s="1"/>
  <c r="L70" i="13" s="1"/>
  <c r="I69" i="13"/>
  <c r="K69" i="13" s="1"/>
  <c r="F68" i="13"/>
  <c r="K68" i="13" s="1"/>
  <c r="I67" i="13"/>
  <c r="K67" i="13" s="1"/>
  <c r="F66" i="13"/>
  <c r="G66" i="13" s="1"/>
  <c r="L66" i="13" s="1"/>
  <c r="F65" i="13"/>
  <c r="K65" i="13" s="1"/>
  <c r="I64" i="13"/>
  <c r="J64" i="13" s="1"/>
  <c r="L64" i="13" s="1"/>
  <c r="I63" i="13"/>
  <c r="K63" i="13" s="1"/>
  <c r="F62" i="13"/>
  <c r="G62" i="13" s="1"/>
  <c r="L62" i="13" s="1"/>
  <c r="F61" i="13"/>
  <c r="K61" i="13" s="1"/>
  <c r="I60" i="13"/>
  <c r="K60" i="13" s="1"/>
  <c r="F59" i="13"/>
  <c r="G59" i="13" s="1"/>
  <c r="L59" i="13" s="1"/>
  <c r="I58" i="13"/>
  <c r="K58" i="13" s="1"/>
  <c r="F57" i="13"/>
  <c r="K57" i="13" s="1"/>
  <c r="F56" i="13"/>
  <c r="K56" i="13" s="1"/>
  <c r="I55" i="13"/>
  <c r="K55" i="13" s="1"/>
  <c r="F54" i="13"/>
  <c r="G54" i="13" s="1"/>
  <c r="L54" i="13" s="1"/>
  <c r="F53" i="13"/>
  <c r="G53" i="13" s="1"/>
  <c r="L53" i="13" s="1"/>
  <c r="I52" i="13"/>
  <c r="K52" i="13" s="1"/>
  <c r="F51" i="13"/>
  <c r="K51" i="13" s="1"/>
  <c r="E50" i="13"/>
  <c r="F50" i="13" s="1"/>
  <c r="I49" i="13"/>
  <c r="K49" i="13" s="1"/>
  <c r="I48" i="13"/>
  <c r="J48" i="13" s="1"/>
  <c r="L48" i="13" s="1"/>
  <c r="F47" i="13"/>
  <c r="K47" i="13" s="1"/>
  <c r="I46" i="13"/>
  <c r="K46" i="13" s="1"/>
  <c r="I45" i="13"/>
  <c r="J45" i="13" s="1"/>
  <c r="L45" i="13" s="1"/>
  <c r="I44" i="13"/>
  <c r="K44" i="13" s="1"/>
  <c r="F43" i="13"/>
  <c r="K43" i="13" s="1"/>
  <c r="I42" i="13"/>
  <c r="K42" i="13" s="1"/>
  <c r="F41" i="13"/>
  <c r="K41" i="13" s="1"/>
  <c r="I40" i="13"/>
  <c r="K40" i="13" s="1"/>
  <c r="F39" i="13"/>
  <c r="G39" i="13" s="1"/>
  <c r="L39" i="13" s="1"/>
  <c r="I38" i="13"/>
  <c r="K38" i="13" s="1"/>
  <c r="F37" i="13"/>
  <c r="K37" i="13" s="1"/>
  <c r="I36" i="13"/>
  <c r="K36" i="13" s="1"/>
  <c r="F35" i="13"/>
  <c r="G35" i="13" s="1"/>
  <c r="L35" i="13" s="1"/>
  <c r="I19" i="13"/>
  <c r="K19" i="13" s="1"/>
  <c r="F18" i="13"/>
  <c r="G18" i="13" s="1"/>
  <c r="L18" i="13" s="1"/>
  <c r="I34" i="13"/>
  <c r="K34" i="13" s="1"/>
  <c r="I33" i="13"/>
  <c r="J33" i="13" s="1"/>
  <c r="L33" i="13" s="1"/>
  <c r="I32" i="13"/>
  <c r="K32" i="13" s="1"/>
  <c r="I31" i="13"/>
  <c r="K31" i="13" s="1"/>
  <c r="I30" i="13"/>
  <c r="J30" i="13" s="1"/>
  <c r="L30" i="13" s="1"/>
  <c r="I29" i="13"/>
  <c r="K29" i="13" s="1"/>
  <c r="I28" i="13"/>
  <c r="K28" i="13" s="1"/>
  <c r="I27" i="13"/>
  <c r="J27" i="13" s="1"/>
  <c r="L27" i="13" s="1"/>
  <c r="I26" i="13"/>
  <c r="K26" i="13" s="1"/>
  <c r="F25" i="13"/>
  <c r="K25" i="13" s="1"/>
  <c r="I24" i="13"/>
  <c r="K24" i="13" s="1"/>
  <c r="I23" i="13"/>
  <c r="J23" i="13" s="1"/>
  <c r="L23" i="13" s="1"/>
  <c r="H22" i="13"/>
  <c r="I22" i="13" s="1"/>
  <c r="K22" i="13" s="1"/>
  <c r="I21" i="13"/>
  <c r="K21" i="13" s="1"/>
  <c r="F20" i="13"/>
  <c r="K20" i="13" s="1"/>
  <c r="F17" i="13"/>
  <c r="K17" i="13" s="1"/>
  <c r="F12" i="13"/>
  <c r="G12" i="13" s="1"/>
  <c r="L12" i="13" s="1"/>
  <c r="F15" i="13"/>
  <c r="G15" i="13" s="1"/>
  <c r="L15" i="13" s="1"/>
  <c r="F14" i="13"/>
  <c r="F13" i="13"/>
  <c r="K13" i="13" s="1"/>
  <c r="F11" i="13"/>
  <c r="K11" i="13" s="1"/>
  <c r="F10" i="13"/>
  <c r="K10" i="13" s="1"/>
  <c r="F8" i="13"/>
  <c r="G8" i="13" s="1"/>
  <c r="G37" i="13" l="1"/>
  <c r="L37" i="13" s="1"/>
  <c r="J52" i="13"/>
  <c r="L52" i="13" s="1"/>
  <c r="G68" i="13"/>
  <c r="L68" i="13" s="1"/>
  <c r="K62" i="13"/>
  <c r="K12" i="13"/>
  <c r="F76" i="13"/>
  <c r="G76" i="13" s="1"/>
  <c r="G50" i="13"/>
  <c r="L50" i="13" s="1"/>
  <c r="K50" i="13"/>
  <c r="G17" i="13"/>
  <c r="L17" i="13" s="1"/>
  <c r="K64" i="13"/>
  <c r="K39" i="13"/>
  <c r="G65" i="13"/>
  <c r="L65" i="13" s="1"/>
  <c r="K74" i="13"/>
  <c r="K45" i="13"/>
  <c r="J58" i="13"/>
  <c r="L58" i="13" s="1"/>
  <c r="K54" i="13"/>
  <c r="J38" i="13"/>
  <c r="L38" i="13" s="1"/>
  <c r="G57" i="13"/>
  <c r="L57" i="13" s="1"/>
  <c r="K59" i="13"/>
  <c r="J69" i="13"/>
  <c r="L69" i="13" s="1"/>
  <c r="G72" i="13"/>
  <c r="L72" i="13" s="1"/>
  <c r="K35" i="13"/>
  <c r="G41" i="13"/>
  <c r="L41" i="13" s="1"/>
  <c r="K48" i="13"/>
  <c r="G51" i="13"/>
  <c r="L51" i="13" s="1"/>
  <c r="K53" i="13"/>
  <c r="J55" i="13"/>
  <c r="L55" i="13" s="1"/>
  <c r="K66" i="13"/>
  <c r="J73" i="13"/>
  <c r="L73" i="13" s="1"/>
  <c r="J42" i="13"/>
  <c r="L42" i="13" s="1"/>
  <c r="G61" i="13"/>
  <c r="L61" i="13" s="1"/>
  <c r="K70" i="13"/>
  <c r="G56" i="13"/>
  <c r="L56" i="13" s="1"/>
  <c r="J60" i="13"/>
  <c r="L60" i="13" s="1"/>
  <c r="J63" i="13"/>
  <c r="L63" i="13" s="1"/>
  <c r="J67" i="13"/>
  <c r="L67" i="13" s="1"/>
  <c r="J71" i="13"/>
  <c r="L71" i="13" s="1"/>
  <c r="J75" i="13"/>
  <c r="L75" i="13" s="1"/>
  <c r="G47" i="13"/>
  <c r="L47" i="13" s="1"/>
  <c r="J49" i="13"/>
  <c r="L49" i="13" s="1"/>
  <c r="J36" i="13"/>
  <c r="L36" i="13" s="1"/>
  <c r="J40" i="13"/>
  <c r="L40" i="13" s="1"/>
  <c r="J44" i="13"/>
  <c r="L44" i="13" s="1"/>
  <c r="G43" i="13"/>
  <c r="L43" i="13" s="1"/>
  <c r="J46" i="13"/>
  <c r="L46" i="13" s="1"/>
  <c r="K23" i="13"/>
  <c r="K33" i="13"/>
  <c r="J21" i="13"/>
  <c r="L21" i="13" s="1"/>
  <c r="K30" i="13"/>
  <c r="K18" i="13"/>
  <c r="K27" i="13"/>
  <c r="J19" i="13"/>
  <c r="L19" i="13" s="1"/>
  <c r="G20" i="13"/>
  <c r="L20" i="13" s="1"/>
  <c r="J22" i="13"/>
  <c r="L22" i="13" s="1"/>
  <c r="J26" i="13"/>
  <c r="L26" i="13" s="1"/>
  <c r="J29" i="13"/>
  <c r="L29" i="13" s="1"/>
  <c r="J32" i="13"/>
  <c r="L32" i="13" s="1"/>
  <c r="J24" i="13"/>
  <c r="L24" i="13" s="1"/>
  <c r="G25" i="13"/>
  <c r="L25" i="13" s="1"/>
  <c r="J28" i="13"/>
  <c r="L28" i="13" s="1"/>
  <c r="J31" i="13"/>
  <c r="L31" i="13" s="1"/>
  <c r="J34" i="13"/>
  <c r="L34" i="13" s="1"/>
  <c r="K15" i="13"/>
  <c r="G13" i="13"/>
  <c r="L13" i="13" s="1"/>
  <c r="G11" i="13"/>
  <c r="L11" i="13" s="1"/>
  <c r="G14" i="13"/>
  <c r="L14" i="13" s="1"/>
  <c r="K14" i="13"/>
  <c r="G10" i="13"/>
  <c r="L10" i="13" s="1"/>
  <c r="A10" i="13" l="1"/>
  <c r="A11" i="13" s="1"/>
  <c r="A12" i="13" l="1"/>
  <c r="A13" i="13" l="1"/>
  <c r="A14" i="13" s="1"/>
  <c r="A15" i="13" s="1"/>
  <c r="A17" i="13" s="1"/>
  <c r="A18" i="13" s="1"/>
  <c r="A20" i="13" s="1"/>
  <c r="A25" i="13" s="1"/>
  <c r="A35" i="13" s="1"/>
  <c r="A37" i="13" s="1"/>
  <c r="A39" i="13" s="1"/>
  <c r="A41" i="13" s="1"/>
  <c r="A43" i="13" s="1"/>
  <c r="A47" i="13" s="1"/>
  <c r="A50" i="13" s="1"/>
  <c r="A51" i="13" s="1"/>
  <c r="A53" i="13" s="1"/>
  <c r="A54" i="13" s="1"/>
  <c r="A56" i="13" s="1"/>
  <c r="A57" i="13" s="1"/>
  <c r="A59" i="13" s="1"/>
  <c r="A61" i="13" s="1"/>
  <c r="A62" i="13" s="1"/>
  <c r="A65" i="13" s="1"/>
  <c r="A66" i="13" s="1"/>
  <c r="A68" i="13" s="1"/>
  <c r="A70" i="13" s="1"/>
  <c r="A72" i="13" s="1"/>
  <c r="A74" i="13" s="1"/>
  <c r="K8" i="13" l="1"/>
  <c r="L8" i="13"/>
  <c r="F14" i="1"/>
  <c r="G14" i="1"/>
  <c r="I76" i="13" l="1"/>
  <c r="J76" i="13" s="1"/>
  <c r="A4" i="1"/>
  <c r="A5" i="1" s="1"/>
  <c r="A6" i="1" s="1"/>
  <c r="A7" i="1" s="1"/>
  <c r="K76" i="13" l="1"/>
  <c r="L76" i="13" s="1"/>
  <c r="E10" i="1"/>
  <c r="E9" i="1"/>
  <c r="H9" i="1"/>
  <c r="H10" i="1"/>
  <c r="H11" i="1" l="1"/>
  <c r="E11" i="1"/>
  <c r="H6" i="1"/>
  <c r="E6" i="1"/>
  <c r="E12" i="1" l="1"/>
  <c r="H12" i="1"/>
  <c r="E4" i="1" l="1"/>
  <c r="H4" i="1"/>
  <c r="A8" i="1" l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<sst xmlns="http://schemas.openxmlformats.org/spreadsheetml/2006/main" count="215" uniqueCount="147">
  <si>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</si>
  <si>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</si>
  <si>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</si>
  <si>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</si>
  <si>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</si>
  <si>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</si>
  <si>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</si>
  <si>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</si>
  <si>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</si>
  <si>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</si>
  <si>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</si>
  <si>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</si>
  <si>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</si>
  <si>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</si>
  <si>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</si>
  <si>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</si>
  <si>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</si>
  <si>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</si>
  <si>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</si>
  <si>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</si>
  <si>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т</t>
  </si>
  <si>
    <t>Земляные работы</t>
  </si>
  <si>
    <t>шт.</t>
  </si>
  <si>
    <t>21.1</t>
  </si>
  <si>
    <t>23.1</t>
  </si>
  <si>
    <t>24.1</t>
  </si>
  <si>
    <t xml:space="preserve">Итого 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</si>
  <si>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</si>
  <si>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</si>
  <si>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</si>
  <si>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</si>
  <si>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</si>
  <si>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</si>
  <si>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</si>
  <si>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</si>
  <si>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</si>
  <si>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</si>
  <si>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</si>
  <si>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</si>
  <si>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</si>
  <si>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кг</t>
  </si>
  <si>
    <t>м2</t>
  </si>
  <si>
    <t>29.1</t>
  </si>
  <si>
    <t>30.1</t>
  </si>
  <si>
    <t>32.1</t>
  </si>
  <si>
    <t>10.1</t>
  </si>
  <si>
    <t>11.1</t>
  </si>
  <si>
    <t>12.1</t>
  </si>
  <si>
    <t>9.1</t>
  </si>
  <si>
    <t>131-23-КС</t>
  </si>
  <si>
    <t>Бурение лидирующей скважины</t>
  </si>
  <si>
    <t>Демонтаж двойного контактного провода</t>
  </si>
  <si>
    <t>км</t>
  </si>
  <si>
    <t xml:space="preserve">Демонтаж несущего троса «поверху» </t>
  </si>
  <si>
    <t xml:space="preserve">Разборка опор металлических раздельных </t>
  </si>
  <si>
    <t>Разборка опор железобетонных одиночных раздельных</t>
  </si>
  <si>
    <t xml:space="preserve">Разборка фундаментов трехлучевых на станции </t>
  </si>
  <si>
    <t>Погрузка строительного мусора вручную</t>
  </si>
  <si>
    <t>Строительно-монтажные работы</t>
  </si>
  <si>
    <t>Разбивка осей опор (5 опор/ 320м)</t>
  </si>
  <si>
    <t>комплекс</t>
  </si>
  <si>
    <t>Установка металл. одиночных раздельных опор и фундаментов трехлучевых с анкерным креплением «с пути» на станции</t>
  </si>
  <si>
    <t>Опора металлическая  МШП-12-150</t>
  </si>
  <si>
    <t>Опора металлическая  МШК1-12-100</t>
  </si>
  <si>
    <t>Фундамент с анкерным креплением ТСА-4,5-120</t>
  </si>
  <si>
    <t>Фундамент с анкерным креплением ТСА-4,5-150</t>
  </si>
  <si>
    <t>Гидроизоляция фундаментов</t>
  </si>
  <si>
    <t>Праймер битумный производства «Техно-Николь» (20л=16кг)</t>
  </si>
  <si>
    <t>Установка изоляции</t>
  </si>
  <si>
    <t>к-т</t>
  </si>
  <si>
    <t>Втулка изолирующая верхняя</t>
  </si>
  <si>
    <t>Втулка изолирующая нижняя</t>
  </si>
  <si>
    <t>Изолирующая пластина</t>
  </si>
  <si>
    <t>Колпачки</t>
  </si>
  <si>
    <t>Гайки</t>
  </si>
  <si>
    <t>Шайбы</t>
  </si>
  <si>
    <t>Выравнивающие пластины  3 мм</t>
  </si>
  <si>
    <t>Установка номерных знаков на опоры</t>
  </si>
  <si>
    <t>Номерные знаки оцинкованные</t>
  </si>
  <si>
    <t>Установка знаков «Высокое напряжение</t>
  </si>
  <si>
    <t>Знак «Высокое напряжение» самоклеящийся</t>
  </si>
  <si>
    <t>Установка консолей неизолированных массой до 75 кг</t>
  </si>
  <si>
    <t>Консоли неизолированные ЦНР-1</t>
  </si>
  <si>
    <t>Установка двухпутной консоли типа ДЦ-VII с одной фиксаторной стойкой</t>
  </si>
  <si>
    <t>Двухпутная консоль типа ДЦ-VII с одной фиксаторной стойкой</t>
  </si>
  <si>
    <t>Установка фиксаторов</t>
  </si>
  <si>
    <t>Фиксатор ФП-1</t>
  </si>
  <si>
    <t>10.2</t>
  </si>
  <si>
    <t>Фиксатор ФПЖ-1</t>
  </si>
  <si>
    <t>10.3</t>
  </si>
  <si>
    <t>Оцинкованный знак нумерации на основных стержнях фиксаторов</t>
  </si>
  <si>
    <t>Установка на опорах хомутов</t>
  </si>
  <si>
    <t>Хомут крепления консоли верхний ХТПК-1</t>
  </si>
  <si>
    <t>11.2</t>
  </si>
  <si>
    <t>Хомут крепления консоли нижний ХТПК-2</t>
  </si>
  <si>
    <t>Вынос контактной подвески из зоны работы строительных машин и возврат в рабочее положение проводов в местах установки и разборки опор контактной сети</t>
  </si>
  <si>
    <t>Раскатка несущего троса «поверху»  М-120</t>
  </si>
  <si>
    <t>13.1</t>
  </si>
  <si>
    <t>Провод медный сечением 120 мм2 М-120</t>
  </si>
  <si>
    <t>Заземление проводов контактной подвески и дополнительных проводов на время производства работ по раскатке  несущего троса и контактного провода</t>
  </si>
  <si>
    <t>Раскатка двойного контактного провода</t>
  </si>
  <si>
    <t>15.1</t>
  </si>
  <si>
    <t>Провод  МФ сечением 100 мм2 МФ-100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</si>
  <si>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</si>
  <si>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>Монтаж изолятора подвесного полимерного  птицезащитного ПСПКр 70-3/0,6-П ГП</t>
  </si>
  <si>
    <t>17.1</t>
  </si>
  <si>
    <t>Изолятор подвесной полимерный  птицезащитный  ПСПКр 70-3/0,6-П ГП</t>
  </si>
  <si>
    <t>Монтаж изолятора подвесного полимерного  птицезащитного ФСПКр 120-3/0,6-П</t>
  </si>
  <si>
    <t>Изолятор фиксаторный полимерный  птицезащитный ФСПКр 120-3/0,6-П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</si>
  <si>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</si>
  <si>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</si>
  <si>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Провод медный сечением 95 мм2  М-95</t>
  </si>
  <si>
    <t>Проволока биметаллическая сталемедная марки БСМ-1 Ø 4 мм</t>
  </si>
  <si>
    <t>Установка грузов</t>
  </si>
  <si>
    <t>Монтаж изолятора натяжного стержневого  НСПК 120-3/0,8-Д</t>
  </si>
  <si>
    <t>Изолятор натяжной стержневой  НСПК 120-3/0,8-Д</t>
  </si>
  <si>
    <t>Установка узла крепления УКС 04911</t>
  </si>
  <si>
    <t>Кронштейн заземления (деталь заземления) УКС 04911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</si>
  <si>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</si>
  <si>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Узел подключения заземляющих проводников к рельсам УКЗУ-2 для постоянного тока (Р-65)</t>
  </si>
  <si>
    <t>Монтаж газоразрядного прибора типа ГРПЗ-1У УХЛ1</t>
  </si>
  <si>
    <t>Газоразрядный прибор типа ГРПЗ-1У УХЛ1</t>
  </si>
  <si>
    <t>Врезка изоляторов ИТО-3</t>
  </si>
  <si>
    <t>26.1</t>
  </si>
  <si>
    <t>Такелажный изолятор ИТО-3</t>
  </si>
  <si>
    <t>10.4</t>
  </si>
  <si>
    <t>11.3</t>
  </si>
  <si>
    <t>11.4</t>
  </si>
  <si>
    <t>11.5</t>
  </si>
  <si>
    <t>11.6</t>
  </si>
  <si>
    <t>11.7</t>
  </si>
  <si>
    <t>11.8</t>
  </si>
  <si>
    <t>11.9</t>
  </si>
  <si>
    <t>16.1</t>
  </si>
  <si>
    <t>16.2</t>
  </si>
  <si>
    <t>16.3</t>
  </si>
  <si>
    <t>17.2</t>
  </si>
  <si>
    <t>19.1</t>
  </si>
  <si>
    <t>26.2</t>
  </si>
  <si>
    <t>28.1</t>
  </si>
  <si>
    <t>31.1</t>
  </si>
  <si>
    <t>за установку 10 орешков 220т.р. Очень дорого!!!</t>
  </si>
  <si>
    <t>такого нет ни в вор ни в ид</t>
  </si>
  <si>
    <t>медь 120мм2 см.выше дешевле стоит)))</t>
  </si>
  <si>
    <t>очень дорого за работу</t>
  </si>
  <si>
    <t>за натяжку очень дорого, имхо</t>
  </si>
  <si>
    <t>этот хлам потом на обкаточных до весны валялся, не разбитый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</si>
</sst>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FF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>
      <alignment vertical="top"/>
    </xf>
    <xf numFmtId="0" fontId="7" fillId="0" borderId="0"/>
  </cellStyleXfs>
  <cellXfs count="11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8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vertical="center"/>
    </xf>
    <xf numFmtId="43" fontId="8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43" fontId="8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3" fontId="9" fillId="5" borderId="1" xfId="1" applyNumberFormat="1" applyFont="1" applyFill="1" applyBorder="1" applyAlignment="1">
      <alignment horizontal="center"/>
    </xf>
    <xf numFmtId="43" fontId="9" fillId="5" borderId="1" xfId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 vertical="center" wrapText="1"/>
    </xf>
    <xf numFmtId="43" fontId="4" fillId="6" borderId="1" xfId="1" applyNumberFormat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12" fillId="0" borderId="0" xfId="0" applyFont="1"/>
    <xf numFmtId="43" fontId="0" fillId="0" borderId="0" xfId="1" applyFont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0" fontId="13" fillId="0" borderId="0" xfId="0" applyFont="1"/>
    <xf numFmtId="165" fontId="12" fillId="0" borderId="0" xfId="1" applyNumberFormat="1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vertical="center"/>
    </xf>
    <xf numFmtId="2" fontId="5" fillId="5" borderId="1" xfId="0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1" fontId="5" fillId="6" borderId="1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right" vertical="center" wrapText="1"/>
    </xf>
    <xf numFmtId="43" fontId="5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8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horizontal="center" vertical="center" wrapText="1"/>
    </xf>
    <xf numFmtId="0" fontId="0" fillId="7" borderId="0" xfId="0" applyFill="1"/>
    <xf numFmtId="0" fontId="15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16" fillId="0" borderId="0" xfId="0" applyFont="1" applyFill="1"/>
    <xf numFmtId="0" fontId="17" fillId="0" borderId="0" xfId="0" applyFont="1"/>
    <xf numFmtId="0" fontId="4" fillId="7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wrapText="1"/>
    </xf>
    <xf numFmtId="1" fontId="5" fillId="7" borderId="1" xfId="0" applyNumberFormat="1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3105150</xdr:colOff>
      <xdr:row>73</xdr:row>
      <xdr:rowOff>38100</xdr:rowOff>
    </xdr:from>
    <xdr:to>
      <xdr:col>22</xdr:col>
      <xdr:colOff>172298</xdr:colOff>
      <xdr:row>89</xdr:row>
      <xdr:rowOff>57610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F8A2385-E995-4111-AABA-9A37BB4F0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0" y="22288500"/>
          <a:ext cx="6077798" cy="329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72" t="s">
        <v>0</v>
      </c>
      <c r="B1" s="72" t="s">
        <v>1</v>
      </c>
      <c r="C1" s="73" t="s">
        <v>2</v>
      </c>
      <c r="D1" s="73"/>
      <c r="E1" s="73"/>
      <c r="F1" s="74" t="s">
        <v>3</v>
      </c>
      <c r="G1" s="74"/>
      <c r="H1" s="74"/>
    </row>
    <row r="2" spans="1:11" ht="28.5" x14ac:dyDescent="0.25">
      <c r="A2" s="72"/>
      <c r="B2" s="72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34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29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28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32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33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30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35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36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37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38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39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M78"/>
  <sheetViews>
    <sheetView tabSelected="1" view="pageBreakPreview" zoomScaleNormal="100" zoomScaleSheetLayoutView="100" workbookViewId="0">
      <selection activeCell="S20" sqref="S2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3.28515625" customWidth="1"/>
    <col min="5" max="5" width="15.140625" customWidth="1"/>
    <col min="6" max="6" width="17.85546875" customWidth="1"/>
    <col min="7" max="7" width="17.140625" style="51" customWidth="1"/>
    <col min="8" max="8" width="16.140625" style="51" customWidth="1"/>
    <col min="9" max="9" width="18.42578125" customWidth="1"/>
    <col min="10" max="11" width="17.7109375" customWidth="1"/>
    <col min="12" max="12" width="18.140625" customWidth="1"/>
    <col min="13" max="13" width="55.42578125" style="100" customWidth="1"/>
  </cols>
  <sheetData>
    <row r="1" spans="1:13" ht="14.45" customHeight="1" x14ac:dyDescent="0.25">
      <c r="A1" s="78" t="s">
        <v>0</v>
      </c>
      <c r="B1" s="81" t="s">
        <v>8</v>
      </c>
      <c r="C1" s="84" t="s">
        <v>9</v>
      </c>
      <c r="D1" s="84" t="s">
        <v>10</v>
      </c>
      <c r="E1" s="85" t="s">
        <v>11</v>
      </c>
      <c r="F1" s="86"/>
      <c r="G1" s="86"/>
      <c r="H1" s="86"/>
      <c r="I1" s="86"/>
      <c r="J1" s="86"/>
      <c r="K1" s="86"/>
      <c r="L1" s="86"/>
    </row>
    <row r="2" spans="1:13" ht="14.45" customHeight="1" x14ac:dyDescent="0.25">
      <c r="A2" s="79"/>
      <c r="B2" s="82"/>
      <c r="C2" s="84"/>
      <c r="D2" s="84"/>
      <c r="E2" s="87"/>
      <c r="F2" s="88"/>
      <c r="G2" s="88"/>
      <c r="H2" s="88"/>
      <c r="I2" s="88"/>
      <c r="J2" s="88"/>
      <c r="K2" s="88"/>
      <c r="L2" s="88"/>
    </row>
    <row r="3" spans="1:13" ht="27.75" customHeight="1" x14ac:dyDescent="0.25">
      <c r="A3" s="79"/>
      <c r="B3" s="82"/>
      <c r="C3" s="84"/>
      <c r="D3" s="84"/>
      <c r="E3" s="84" t="s">
        <v>12</v>
      </c>
      <c r="F3" s="84"/>
      <c r="G3" s="84"/>
      <c r="H3" s="84" t="s">
        <v>13</v>
      </c>
      <c r="I3" s="84"/>
      <c r="J3" s="84"/>
      <c r="K3" s="72" t="s">
        <v>14</v>
      </c>
      <c r="L3" s="72"/>
    </row>
    <row r="4" spans="1:13" ht="56.1" customHeight="1" x14ac:dyDescent="0.25">
      <c r="A4" s="80"/>
      <c r="B4" s="83"/>
      <c r="C4" s="84"/>
      <c r="D4" s="84"/>
      <c r="E4" s="56" t="s">
        <v>15</v>
      </c>
      <c r="F4" s="56" t="s">
        <v>16</v>
      </c>
      <c r="G4" s="21" t="s">
        <v>17</v>
      </c>
      <c r="H4" s="56" t="s">
        <v>15</v>
      </c>
      <c r="I4" s="56" t="s">
        <v>16</v>
      </c>
      <c r="J4" s="21" t="s">
        <v>17</v>
      </c>
      <c r="K4" s="22" t="s">
        <v>18</v>
      </c>
      <c r="L4" s="22" t="s">
        <v>3</v>
      </c>
    </row>
    <row r="5" spans="1:13" x14ac:dyDescent="0.25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</row>
    <row r="6" spans="1:13" ht="20.25" customHeight="1" x14ac:dyDescent="0.25">
      <c r="A6" s="25"/>
      <c r="B6" s="89" t="s">
        <v>49</v>
      </c>
      <c r="C6" s="90"/>
      <c r="D6" s="90"/>
      <c r="E6" s="26"/>
      <c r="F6" s="27"/>
      <c r="G6" s="28"/>
      <c r="H6" s="28"/>
      <c r="I6" s="28"/>
      <c r="J6" s="28"/>
      <c r="K6" s="28"/>
      <c r="L6" s="28"/>
      <c r="M6" s="54"/>
    </row>
    <row r="7" spans="1:13" ht="18" customHeight="1" x14ac:dyDescent="0.25">
      <c r="A7" s="29"/>
      <c r="B7" s="30" t="s">
        <v>21</v>
      </c>
      <c r="C7" s="16"/>
      <c r="D7" s="16"/>
      <c r="E7" s="31"/>
      <c r="F7" s="32"/>
      <c r="G7" s="32"/>
      <c r="H7" s="33"/>
      <c r="I7" s="34"/>
      <c r="J7" s="34"/>
      <c r="K7" s="31"/>
      <c r="L7" s="32"/>
    </row>
    <row r="8" spans="1:13" ht="24" customHeight="1" x14ac:dyDescent="0.25">
      <c r="A8" s="29">
        <v>1</v>
      </c>
      <c r="B8" s="60" t="s">
        <v>50</v>
      </c>
      <c r="C8" s="61" t="s">
        <v>22</v>
      </c>
      <c r="D8" s="62">
        <v>5</v>
      </c>
      <c r="E8" s="38">
        <v>5674.3499999999995</v>
      </c>
      <c r="F8" s="63">
        <f t="shared" ref="F8" si="0">ROUND(E8*D8,2)</f>
        <v>28371.75</v>
      </c>
      <c r="G8" s="63">
        <f t="shared" ref="G8" si="1">ROUND(F8*1.2,2)</f>
        <v>34046.1</v>
      </c>
      <c r="H8" s="44"/>
      <c r="I8" s="45"/>
      <c r="J8" s="45"/>
      <c r="K8" s="46">
        <f t="shared" ref="K8" si="2">F8+I8</f>
        <v>28371.75</v>
      </c>
      <c r="L8" s="37">
        <f t="shared" ref="L8" si="3">G8+J8</f>
        <v>34046.1</v>
      </c>
    </row>
    <row r="9" spans="1:13" ht="24" customHeight="1" x14ac:dyDescent="0.25">
      <c r="A9" s="29"/>
      <c r="B9" s="30" t="s">
        <v>27</v>
      </c>
      <c r="C9" s="61"/>
      <c r="D9" s="62"/>
      <c r="E9" s="38"/>
      <c r="F9" s="63"/>
      <c r="G9" s="63"/>
      <c r="H9" s="44"/>
      <c r="I9" s="45"/>
      <c r="J9" s="45"/>
      <c r="K9" s="46"/>
      <c r="L9" s="37"/>
    </row>
    <row r="10" spans="1:13" ht="24" customHeight="1" x14ac:dyDescent="0.25">
      <c r="A10" s="29">
        <f>A8+1</f>
        <v>2</v>
      </c>
      <c r="B10" s="35" t="s">
        <v>51</v>
      </c>
      <c r="C10" s="36" t="s">
        <v>52</v>
      </c>
      <c r="D10" s="64">
        <v>0.32</v>
      </c>
      <c r="E10" s="46">
        <v>329655.42499999999</v>
      </c>
      <c r="F10" s="34">
        <f>ROUND(E10*D10,2)</f>
        <v>105489.74</v>
      </c>
      <c r="G10" s="34">
        <f>ROUND(F10*1.2,2)</f>
        <v>126587.69</v>
      </c>
      <c r="H10" s="33"/>
      <c r="I10" s="34"/>
      <c r="J10" s="34"/>
      <c r="K10" s="31">
        <f t="shared" ref="K10:L15" si="4">F10+I10</f>
        <v>105489.74</v>
      </c>
      <c r="L10" s="32">
        <f t="shared" si="4"/>
        <v>126587.69</v>
      </c>
    </row>
    <row r="11" spans="1:13" ht="24" customHeight="1" x14ac:dyDescent="0.25">
      <c r="A11" s="29">
        <f t="shared" ref="A11:A15" si="5">A10+1</f>
        <v>3</v>
      </c>
      <c r="B11" s="35" t="s">
        <v>53</v>
      </c>
      <c r="C11" s="36" t="s">
        <v>52</v>
      </c>
      <c r="D11" s="64">
        <v>0.32</v>
      </c>
      <c r="E11" s="46">
        <v>228979.6</v>
      </c>
      <c r="F11" s="34">
        <f t="shared" ref="F11" si="6">ROUND(E11*D11,2)</f>
        <v>73273.47</v>
      </c>
      <c r="G11" s="34">
        <f t="shared" ref="G11:G15" si="7">ROUND(F11*1.2,2)</f>
        <v>87928.16</v>
      </c>
      <c r="H11" s="33"/>
      <c r="I11" s="34"/>
      <c r="J11" s="34"/>
      <c r="K11" s="31">
        <f t="shared" si="4"/>
        <v>73273.47</v>
      </c>
      <c r="L11" s="32">
        <f t="shared" si="4"/>
        <v>87928.16</v>
      </c>
    </row>
    <row r="12" spans="1:13" ht="24" customHeight="1" x14ac:dyDescent="0.25">
      <c r="A12" s="29">
        <f t="shared" si="5"/>
        <v>4</v>
      </c>
      <c r="B12" s="35" t="s">
        <v>54</v>
      </c>
      <c r="C12" s="36" t="s">
        <v>22</v>
      </c>
      <c r="D12" s="65">
        <v>3</v>
      </c>
      <c r="E12" s="46">
        <v>58441.676000000007</v>
      </c>
      <c r="F12" s="34">
        <f>ROUND(E12*D12,2)</f>
        <v>175325.03</v>
      </c>
      <c r="G12" s="34">
        <f t="shared" si="7"/>
        <v>210390.04</v>
      </c>
      <c r="H12" s="33"/>
      <c r="I12" s="34"/>
      <c r="J12" s="34"/>
      <c r="K12" s="31">
        <f t="shared" si="4"/>
        <v>175325.03</v>
      </c>
      <c r="L12" s="32">
        <f t="shared" si="4"/>
        <v>210390.04</v>
      </c>
    </row>
    <row r="13" spans="1:13" s="99" customFormat="1" ht="24" customHeight="1" x14ac:dyDescent="0.25">
      <c r="A13" s="106">
        <f t="shared" si="5"/>
        <v>5</v>
      </c>
      <c r="B13" s="92" t="s">
        <v>55</v>
      </c>
      <c r="C13" s="93" t="s">
        <v>22</v>
      </c>
      <c r="D13" s="94">
        <v>1</v>
      </c>
      <c r="E13" s="95">
        <v>69237.45</v>
      </c>
      <c r="F13" s="96">
        <f>ROUND(E13*D13,2)</f>
        <v>69237.45</v>
      </c>
      <c r="G13" s="96">
        <f t="shared" si="7"/>
        <v>83084.94</v>
      </c>
      <c r="H13" s="97"/>
      <c r="I13" s="96"/>
      <c r="J13" s="96"/>
      <c r="K13" s="98">
        <f t="shared" si="4"/>
        <v>69237.45</v>
      </c>
      <c r="L13" s="96">
        <f t="shared" si="4"/>
        <v>83084.94</v>
      </c>
      <c r="M13" s="107" t="s">
        <v>146</v>
      </c>
    </row>
    <row r="14" spans="1:13" s="99" customFormat="1" ht="24" customHeight="1" x14ac:dyDescent="0.25">
      <c r="A14" s="106">
        <f t="shared" si="5"/>
        <v>6</v>
      </c>
      <c r="B14" s="92" t="s">
        <v>56</v>
      </c>
      <c r="C14" s="93" t="s">
        <v>22</v>
      </c>
      <c r="D14" s="94">
        <v>4</v>
      </c>
      <c r="E14" s="95">
        <v>87662.513999999996</v>
      </c>
      <c r="F14" s="96">
        <f>ROUND(E14*D14,2)</f>
        <v>350650.06</v>
      </c>
      <c r="G14" s="96">
        <f t="shared" si="7"/>
        <v>420780.07</v>
      </c>
      <c r="H14" s="97"/>
      <c r="I14" s="96"/>
      <c r="J14" s="96"/>
      <c r="K14" s="98">
        <f t="shared" si="4"/>
        <v>350650.06</v>
      </c>
      <c r="L14" s="96">
        <f t="shared" si="4"/>
        <v>420780.07</v>
      </c>
      <c r="M14" s="107"/>
    </row>
    <row r="15" spans="1:13" ht="24" customHeight="1" x14ac:dyDescent="0.25">
      <c r="A15" s="29">
        <f t="shared" si="5"/>
        <v>7</v>
      </c>
      <c r="B15" s="35" t="s">
        <v>57</v>
      </c>
      <c r="C15" s="36" t="s">
        <v>20</v>
      </c>
      <c r="D15" s="65">
        <v>7.9</v>
      </c>
      <c r="E15" s="46">
        <v>517.62</v>
      </c>
      <c r="F15" s="34">
        <f>ROUND(E15*D15,2)</f>
        <v>4089.2</v>
      </c>
      <c r="G15" s="34">
        <f t="shared" si="7"/>
        <v>4907.04</v>
      </c>
      <c r="H15" s="33"/>
      <c r="I15" s="34"/>
      <c r="J15" s="34"/>
      <c r="K15" s="31">
        <f t="shared" si="4"/>
        <v>4089.2</v>
      </c>
      <c r="L15" s="32">
        <f t="shared" si="4"/>
        <v>4907.04</v>
      </c>
    </row>
    <row r="16" spans="1:13" ht="24" customHeight="1" x14ac:dyDescent="0.25">
      <c r="A16" s="29"/>
      <c r="B16" s="30" t="s">
        <v>58</v>
      </c>
      <c r="C16" s="52"/>
      <c r="D16" s="57"/>
      <c r="E16" s="33"/>
      <c r="F16" s="32"/>
      <c r="G16" s="32"/>
      <c r="H16" s="44"/>
      <c r="I16" s="45"/>
      <c r="J16" s="45"/>
      <c r="K16" s="46"/>
      <c r="L16" s="37"/>
    </row>
    <row r="17" spans="1:12" ht="24" customHeight="1" x14ac:dyDescent="0.25">
      <c r="A17" s="29">
        <f>A15+1</f>
        <v>8</v>
      </c>
      <c r="B17" s="35" t="s">
        <v>59</v>
      </c>
      <c r="C17" s="36" t="s">
        <v>60</v>
      </c>
      <c r="D17" s="59">
        <v>1</v>
      </c>
      <c r="E17" s="46">
        <v>148331</v>
      </c>
      <c r="F17" s="34">
        <f t="shared" ref="F17:F20" si="8">ROUND(E17*D17,2)</f>
        <v>148331</v>
      </c>
      <c r="G17" s="34">
        <f t="shared" ref="G17:G20" si="9">ROUND(F17*1.2,2)</f>
        <v>177997.2</v>
      </c>
      <c r="H17" s="33"/>
      <c r="I17" s="34"/>
      <c r="J17" s="34"/>
      <c r="K17" s="31">
        <f t="shared" ref="K17:L32" si="10">F17+I17</f>
        <v>148331</v>
      </c>
      <c r="L17" s="32">
        <f t="shared" si="10"/>
        <v>177997.2</v>
      </c>
    </row>
    <row r="18" spans="1:12" ht="24" customHeight="1" x14ac:dyDescent="0.25">
      <c r="A18" s="29">
        <f>A17+1</f>
        <v>9</v>
      </c>
      <c r="B18" s="35" t="s">
        <v>66</v>
      </c>
      <c r="C18" s="36" t="s">
        <v>41</v>
      </c>
      <c r="D18" s="58">
        <v>53.24</v>
      </c>
      <c r="E18" s="46">
        <v>304</v>
      </c>
      <c r="F18" s="34">
        <f t="shared" si="8"/>
        <v>16184.96</v>
      </c>
      <c r="G18" s="34">
        <f t="shared" si="9"/>
        <v>19421.95</v>
      </c>
      <c r="H18" s="33"/>
      <c r="I18" s="34"/>
      <c r="J18" s="34"/>
      <c r="K18" s="31">
        <f t="shared" ref="K18:K19" si="11">F18+I18</f>
        <v>16184.96</v>
      </c>
      <c r="L18" s="32">
        <f t="shared" ref="L18:L19" si="12">G18+J18</f>
        <v>19421.95</v>
      </c>
    </row>
    <row r="19" spans="1:12" ht="24" customHeight="1" x14ac:dyDescent="0.25">
      <c r="A19" s="70" t="s">
        <v>48</v>
      </c>
      <c r="B19" s="66" t="s">
        <v>67</v>
      </c>
      <c r="C19" s="67" t="s">
        <v>40</v>
      </c>
      <c r="D19" s="68">
        <v>15.97</v>
      </c>
      <c r="E19" s="48"/>
      <c r="F19" s="42"/>
      <c r="G19" s="42"/>
      <c r="H19" s="47">
        <v>149.15</v>
      </c>
      <c r="I19" s="42">
        <f t="shared" ref="I19" si="13">ROUND(H19*D19,2)</f>
        <v>2381.9299999999998</v>
      </c>
      <c r="J19" s="42">
        <f t="shared" ref="J19" si="14">ROUND(I19*1.2,2)</f>
        <v>2858.32</v>
      </c>
      <c r="K19" s="43">
        <f t="shared" si="11"/>
        <v>2381.9299999999998</v>
      </c>
      <c r="L19" s="42">
        <f t="shared" si="12"/>
        <v>2858.32</v>
      </c>
    </row>
    <row r="20" spans="1:12" ht="32.25" customHeight="1" x14ac:dyDescent="0.25">
      <c r="A20" s="29">
        <f>A18+1</f>
        <v>10</v>
      </c>
      <c r="B20" s="35" t="s">
        <v>61</v>
      </c>
      <c r="C20" s="36" t="s">
        <v>22</v>
      </c>
      <c r="D20" s="59">
        <v>5</v>
      </c>
      <c r="E20" s="46">
        <v>146104.19</v>
      </c>
      <c r="F20" s="34">
        <f t="shared" si="8"/>
        <v>730520.95</v>
      </c>
      <c r="G20" s="34">
        <f t="shared" si="9"/>
        <v>876625.14</v>
      </c>
      <c r="H20" s="33"/>
      <c r="I20" s="34"/>
      <c r="J20" s="34"/>
      <c r="K20" s="31">
        <f t="shared" si="10"/>
        <v>730520.95</v>
      </c>
      <c r="L20" s="32">
        <f t="shared" si="10"/>
        <v>876625.14</v>
      </c>
    </row>
    <row r="21" spans="1:12" ht="24" customHeight="1" x14ac:dyDescent="0.25">
      <c r="A21" s="70" t="s">
        <v>45</v>
      </c>
      <c r="B21" s="66" t="s">
        <v>62</v>
      </c>
      <c r="C21" s="67" t="s">
        <v>22</v>
      </c>
      <c r="D21" s="69">
        <v>1</v>
      </c>
      <c r="E21" s="48"/>
      <c r="F21" s="42"/>
      <c r="G21" s="42"/>
      <c r="H21" s="47">
        <v>120000</v>
      </c>
      <c r="I21" s="42">
        <f t="shared" ref="I21:I24" si="15">ROUND(H21*D21,2)</f>
        <v>120000</v>
      </c>
      <c r="J21" s="42">
        <f t="shared" ref="J21:J24" si="16">ROUND(I21*1.2,2)</f>
        <v>144000</v>
      </c>
      <c r="K21" s="43">
        <f t="shared" si="10"/>
        <v>120000</v>
      </c>
      <c r="L21" s="42">
        <f t="shared" si="10"/>
        <v>144000</v>
      </c>
    </row>
    <row r="22" spans="1:12" ht="24" customHeight="1" x14ac:dyDescent="0.25">
      <c r="A22" s="70" t="s">
        <v>87</v>
      </c>
      <c r="B22" s="66" t="s">
        <v>63</v>
      </c>
      <c r="C22" s="67" t="s">
        <v>22</v>
      </c>
      <c r="D22" s="69">
        <v>4</v>
      </c>
      <c r="E22" s="48"/>
      <c r="F22" s="42"/>
      <c r="G22" s="42"/>
      <c r="H22" s="48">
        <f>360000/4</f>
        <v>90000</v>
      </c>
      <c r="I22" s="42">
        <f t="shared" si="15"/>
        <v>360000</v>
      </c>
      <c r="J22" s="42">
        <f t="shared" si="16"/>
        <v>432000</v>
      </c>
      <c r="K22" s="43">
        <f t="shared" si="10"/>
        <v>360000</v>
      </c>
      <c r="L22" s="42">
        <f t="shared" si="10"/>
        <v>432000</v>
      </c>
    </row>
    <row r="23" spans="1:12" ht="24" customHeight="1" x14ac:dyDescent="0.25">
      <c r="A23" s="70" t="s">
        <v>89</v>
      </c>
      <c r="B23" s="40" t="s">
        <v>64</v>
      </c>
      <c r="C23" s="67" t="s">
        <v>22</v>
      </c>
      <c r="D23" s="69">
        <v>2</v>
      </c>
      <c r="E23" s="48"/>
      <c r="F23" s="42"/>
      <c r="G23" s="42"/>
      <c r="H23" s="47">
        <v>29702.05</v>
      </c>
      <c r="I23" s="42">
        <f t="shared" si="15"/>
        <v>59404.1</v>
      </c>
      <c r="J23" s="42">
        <f t="shared" si="16"/>
        <v>71284.92</v>
      </c>
      <c r="K23" s="43">
        <f t="shared" si="10"/>
        <v>59404.1</v>
      </c>
      <c r="L23" s="42">
        <f t="shared" si="10"/>
        <v>71284.92</v>
      </c>
    </row>
    <row r="24" spans="1:12" ht="24" customHeight="1" x14ac:dyDescent="0.25">
      <c r="A24" s="70" t="s">
        <v>125</v>
      </c>
      <c r="B24" s="40" t="s">
        <v>65</v>
      </c>
      <c r="C24" s="67" t="s">
        <v>22</v>
      </c>
      <c r="D24" s="69">
        <v>3</v>
      </c>
      <c r="E24" s="48"/>
      <c r="F24" s="42"/>
      <c r="G24" s="42"/>
      <c r="H24" s="48">
        <v>32310</v>
      </c>
      <c r="I24" s="42">
        <f t="shared" si="15"/>
        <v>96930</v>
      </c>
      <c r="J24" s="42">
        <f t="shared" si="16"/>
        <v>116316</v>
      </c>
      <c r="K24" s="43">
        <f t="shared" si="10"/>
        <v>96930</v>
      </c>
      <c r="L24" s="42">
        <f t="shared" si="10"/>
        <v>116316</v>
      </c>
    </row>
    <row r="25" spans="1:12" ht="24" customHeight="1" x14ac:dyDescent="0.25">
      <c r="A25" s="29">
        <f>A20+1</f>
        <v>11</v>
      </c>
      <c r="B25" s="35" t="s">
        <v>68</v>
      </c>
      <c r="C25" s="36" t="s">
        <v>69</v>
      </c>
      <c r="D25" s="59">
        <v>5</v>
      </c>
      <c r="E25" s="46"/>
      <c r="F25" s="34">
        <f t="shared" ref="F25" si="17">ROUND(E25*D25,2)</f>
        <v>0</v>
      </c>
      <c r="G25" s="34">
        <f t="shared" ref="G25" si="18">ROUND(F25*1.2,2)</f>
        <v>0</v>
      </c>
      <c r="H25" s="33"/>
      <c r="I25" s="34"/>
      <c r="J25" s="34"/>
      <c r="K25" s="31">
        <f t="shared" si="10"/>
        <v>0</v>
      </c>
      <c r="L25" s="32">
        <f t="shared" si="10"/>
        <v>0</v>
      </c>
    </row>
    <row r="26" spans="1:12" ht="24" customHeight="1" x14ac:dyDescent="0.25">
      <c r="A26" s="70" t="s">
        <v>46</v>
      </c>
      <c r="B26" s="66" t="s">
        <v>70</v>
      </c>
      <c r="C26" s="67" t="s">
        <v>22</v>
      </c>
      <c r="D26" s="69">
        <v>20</v>
      </c>
      <c r="E26" s="48"/>
      <c r="F26" s="42"/>
      <c r="G26" s="42"/>
      <c r="H26" s="42">
        <v>596.4</v>
      </c>
      <c r="I26" s="42">
        <f t="shared" ref="I26:I34" si="19">ROUND(H26*D26,2)</f>
        <v>11928</v>
      </c>
      <c r="J26" s="42">
        <f t="shared" ref="J26:J34" si="20">ROUND(I26*1.2,2)</f>
        <v>14313.6</v>
      </c>
      <c r="K26" s="43">
        <f t="shared" si="10"/>
        <v>11928</v>
      </c>
      <c r="L26" s="42">
        <f t="shared" si="10"/>
        <v>14313.6</v>
      </c>
    </row>
    <row r="27" spans="1:12" ht="24" customHeight="1" x14ac:dyDescent="0.25">
      <c r="A27" s="70" t="s">
        <v>93</v>
      </c>
      <c r="B27" s="66" t="s">
        <v>71</v>
      </c>
      <c r="C27" s="67" t="s">
        <v>22</v>
      </c>
      <c r="D27" s="69">
        <v>20</v>
      </c>
      <c r="E27" s="48"/>
      <c r="F27" s="42"/>
      <c r="G27" s="42"/>
      <c r="H27" s="42">
        <v>596.4</v>
      </c>
      <c r="I27" s="42">
        <f t="shared" si="19"/>
        <v>11928</v>
      </c>
      <c r="J27" s="42">
        <f t="shared" si="20"/>
        <v>14313.6</v>
      </c>
      <c r="K27" s="43">
        <f t="shared" si="10"/>
        <v>11928</v>
      </c>
      <c r="L27" s="42">
        <f t="shared" si="10"/>
        <v>14313.6</v>
      </c>
    </row>
    <row r="28" spans="1:12" ht="24" customHeight="1" x14ac:dyDescent="0.25">
      <c r="A28" s="70" t="s">
        <v>126</v>
      </c>
      <c r="B28" s="40" t="s">
        <v>72</v>
      </c>
      <c r="C28" s="67" t="s">
        <v>22</v>
      </c>
      <c r="D28" s="69">
        <v>5</v>
      </c>
      <c r="E28" s="48"/>
      <c r="F28" s="42"/>
      <c r="G28" s="42"/>
      <c r="H28" s="42">
        <v>1604</v>
      </c>
      <c r="I28" s="42">
        <f t="shared" si="19"/>
        <v>8020</v>
      </c>
      <c r="J28" s="42">
        <f t="shared" si="20"/>
        <v>9624</v>
      </c>
      <c r="K28" s="43">
        <f t="shared" si="10"/>
        <v>8020</v>
      </c>
      <c r="L28" s="42">
        <f t="shared" si="10"/>
        <v>9624</v>
      </c>
    </row>
    <row r="29" spans="1:12" ht="24" customHeight="1" x14ac:dyDescent="0.25">
      <c r="A29" s="70" t="s">
        <v>127</v>
      </c>
      <c r="B29" s="40" t="s">
        <v>73</v>
      </c>
      <c r="C29" s="67" t="s">
        <v>22</v>
      </c>
      <c r="D29" s="69">
        <v>20</v>
      </c>
      <c r="E29" s="48"/>
      <c r="F29" s="42"/>
      <c r="G29" s="42"/>
      <c r="H29" s="42">
        <v>33.9</v>
      </c>
      <c r="I29" s="42">
        <f t="shared" si="19"/>
        <v>678</v>
      </c>
      <c r="J29" s="42">
        <f t="shared" si="20"/>
        <v>813.6</v>
      </c>
      <c r="K29" s="43">
        <f t="shared" si="10"/>
        <v>678</v>
      </c>
      <c r="L29" s="42">
        <f t="shared" si="10"/>
        <v>813.6</v>
      </c>
    </row>
    <row r="30" spans="1:12" ht="24" customHeight="1" x14ac:dyDescent="0.25">
      <c r="A30" s="70" t="s">
        <v>128</v>
      </c>
      <c r="B30" s="66" t="s">
        <v>70</v>
      </c>
      <c r="C30" s="67" t="s">
        <v>22</v>
      </c>
      <c r="D30" s="69">
        <v>20</v>
      </c>
      <c r="E30" s="48"/>
      <c r="F30" s="42"/>
      <c r="G30" s="42"/>
      <c r="H30" s="42">
        <v>596.4</v>
      </c>
      <c r="I30" s="42">
        <f t="shared" si="19"/>
        <v>11928</v>
      </c>
      <c r="J30" s="42">
        <f t="shared" si="20"/>
        <v>14313.6</v>
      </c>
      <c r="K30" s="43">
        <f t="shared" si="10"/>
        <v>11928</v>
      </c>
      <c r="L30" s="42">
        <f t="shared" si="10"/>
        <v>14313.6</v>
      </c>
    </row>
    <row r="31" spans="1:12" ht="24" customHeight="1" x14ac:dyDescent="0.25">
      <c r="A31" s="70" t="s">
        <v>129</v>
      </c>
      <c r="B31" s="66" t="s">
        <v>71</v>
      </c>
      <c r="C31" s="67" t="s">
        <v>22</v>
      </c>
      <c r="D31" s="69">
        <v>20</v>
      </c>
      <c r="E31" s="48"/>
      <c r="F31" s="42"/>
      <c r="G31" s="42"/>
      <c r="H31" s="42">
        <v>596.4</v>
      </c>
      <c r="I31" s="42">
        <f t="shared" si="19"/>
        <v>11928</v>
      </c>
      <c r="J31" s="42">
        <f t="shared" si="20"/>
        <v>14313.6</v>
      </c>
      <c r="K31" s="43">
        <f t="shared" si="10"/>
        <v>11928</v>
      </c>
      <c r="L31" s="42">
        <f t="shared" si="10"/>
        <v>14313.6</v>
      </c>
    </row>
    <row r="32" spans="1:12" ht="24" customHeight="1" x14ac:dyDescent="0.25">
      <c r="A32" s="70" t="s">
        <v>130</v>
      </c>
      <c r="B32" s="40" t="s">
        <v>74</v>
      </c>
      <c r="C32" s="67" t="s">
        <v>22</v>
      </c>
      <c r="D32" s="69">
        <v>40</v>
      </c>
      <c r="E32" s="48"/>
      <c r="F32" s="42"/>
      <c r="G32" s="42"/>
      <c r="H32" s="42">
        <v>44.76</v>
      </c>
      <c r="I32" s="42">
        <f t="shared" si="19"/>
        <v>1790.4</v>
      </c>
      <c r="J32" s="42">
        <f t="shared" si="20"/>
        <v>2148.48</v>
      </c>
      <c r="K32" s="43">
        <f t="shared" si="10"/>
        <v>1790.4</v>
      </c>
      <c r="L32" s="42">
        <f t="shared" si="10"/>
        <v>2148.48</v>
      </c>
    </row>
    <row r="33" spans="1:13" ht="24" customHeight="1" x14ac:dyDescent="0.25">
      <c r="A33" s="70" t="s">
        <v>131</v>
      </c>
      <c r="B33" s="40" t="s">
        <v>75</v>
      </c>
      <c r="C33" s="67" t="s">
        <v>22</v>
      </c>
      <c r="D33" s="69">
        <v>20</v>
      </c>
      <c r="E33" s="48"/>
      <c r="F33" s="42"/>
      <c r="G33" s="42"/>
      <c r="H33" s="42">
        <v>18.5</v>
      </c>
      <c r="I33" s="42">
        <f t="shared" si="19"/>
        <v>370</v>
      </c>
      <c r="J33" s="42">
        <f t="shared" si="20"/>
        <v>444</v>
      </c>
      <c r="K33" s="43">
        <f t="shared" ref="K33:L48" si="21">F33+I33</f>
        <v>370</v>
      </c>
      <c r="L33" s="42">
        <f t="shared" si="21"/>
        <v>444</v>
      </c>
    </row>
    <row r="34" spans="1:13" ht="24" customHeight="1" x14ac:dyDescent="0.25">
      <c r="A34" s="70" t="s">
        <v>132</v>
      </c>
      <c r="B34" s="40" t="s">
        <v>76</v>
      </c>
      <c r="C34" s="67" t="s">
        <v>22</v>
      </c>
      <c r="D34" s="69">
        <v>20</v>
      </c>
      <c r="E34" s="48"/>
      <c r="F34" s="42"/>
      <c r="G34" s="42"/>
      <c r="H34" s="42">
        <v>254.97</v>
      </c>
      <c r="I34" s="42">
        <f t="shared" si="19"/>
        <v>5099.3999999999996</v>
      </c>
      <c r="J34" s="42">
        <f t="shared" si="20"/>
        <v>6119.28</v>
      </c>
      <c r="K34" s="43">
        <f t="shared" si="21"/>
        <v>5099.3999999999996</v>
      </c>
      <c r="L34" s="42">
        <f t="shared" si="21"/>
        <v>6119.28</v>
      </c>
    </row>
    <row r="35" spans="1:13" ht="18.75" customHeight="1" x14ac:dyDescent="0.25">
      <c r="A35" s="71">
        <f>A25+1</f>
        <v>12</v>
      </c>
      <c r="B35" s="35" t="s">
        <v>77</v>
      </c>
      <c r="C35" s="36" t="s">
        <v>22</v>
      </c>
      <c r="D35" s="59">
        <v>5</v>
      </c>
      <c r="E35" s="46">
        <v>420</v>
      </c>
      <c r="F35" s="34">
        <f t="shared" ref="F35:F37" si="22">ROUND(E35*D35,2)</f>
        <v>2100</v>
      </c>
      <c r="G35" s="34">
        <f t="shared" ref="G35:G37" si="23">ROUND(F35*1.2,2)</f>
        <v>2520</v>
      </c>
      <c r="H35" s="33"/>
      <c r="I35" s="34"/>
      <c r="J35" s="34"/>
      <c r="K35" s="31">
        <f t="shared" si="21"/>
        <v>2100</v>
      </c>
      <c r="L35" s="32">
        <f t="shared" si="21"/>
        <v>2520</v>
      </c>
      <c r="M35" s="101"/>
    </row>
    <row r="36" spans="1:13" ht="18.75" customHeight="1" x14ac:dyDescent="0.25">
      <c r="A36" s="39" t="s">
        <v>47</v>
      </c>
      <c r="B36" s="40" t="s">
        <v>78</v>
      </c>
      <c r="C36" s="67" t="s">
        <v>22</v>
      </c>
      <c r="D36" s="69">
        <v>5</v>
      </c>
      <c r="E36" s="48"/>
      <c r="F36" s="42"/>
      <c r="G36" s="42"/>
      <c r="H36" s="48">
        <v>566</v>
      </c>
      <c r="I36" s="42">
        <f t="shared" ref="I36" si="24">ROUND(H36*D36,2)</f>
        <v>2830</v>
      </c>
      <c r="J36" s="42">
        <f t="shared" ref="J36" si="25">ROUND(I36*1.2,2)</f>
        <v>3396</v>
      </c>
      <c r="K36" s="43">
        <f t="shared" si="21"/>
        <v>2830</v>
      </c>
      <c r="L36" s="42">
        <f t="shared" si="21"/>
        <v>3396</v>
      </c>
      <c r="M36" s="101"/>
    </row>
    <row r="37" spans="1:13" ht="18.75" customHeight="1" x14ac:dyDescent="0.25">
      <c r="A37" s="39">
        <f>A35+1</f>
        <v>13</v>
      </c>
      <c r="B37" s="35" t="s">
        <v>79</v>
      </c>
      <c r="C37" s="36" t="s">
        <v>22</v>
      </c>
      <c r="D37" s="59">
        <v>5</v>
      </c>
      <c r="E37" s="46">
        <v>420</v>
      </c>
      <c r="F37" s="34">
        <f t="shared" si="22"/>
        <v>2100</v>
      </c>
      <c r="G37" s="34">
        <f t="shared" si="23"/>
        <v>2520</v>
      </c>
      <c r="H37" s="33"/>
      <c r="I37" s="34"/>
      <c r="J37" s="34"/>
      <c r="K37" s="31">
        <f t="shared" si="21"/>
        <v>2100</v>
      </c>
      <c r="L37" s="32">
        <f t="shared" si="21"/>
        <v>2520</v>
      </c>
      <c r="M37" s="101"/>
    </row>
    <row r="38" spans="1:13" ht="18.75" customHeight="1" x14ac:dyDescent="0.25">
      <c r="A38" s="39" t="s">
        <v>97</v>
      </c>
      <c r="B38" s="40" t="s">
        <v>80</v>
      </c>
      <c r="C38" s="67" t="s">
        <v>22</v>
      </c>
      <c r="D38" s="69">
        <v>5</v>
      </c>
      <c r="E38" s="48"/>
      <c r="F38" s="42"/>
      <c r="G38" s="42"/>
      <c r="H38" s="48">
        <v>480</v>
      </c>
      <c r="I38" s="42">
        <f t="shared" ref="I38" si="26">ROUND(H38*D38,2)</f>
        <v>2400</v>
      </c>
      <c r="J38" s="42">
        <f t="shared" ref="J38" si="27">ROUND(I38*1.2,2)</f>
        <v>2880</v>
      </c>
      <c r="K38" s="43">
        <f t="shared" si="21"/>
        <v>2400</v>
      </c>
      <c r="L38" s="42">
        <f t="shared" si="21"/>
        <v>2880</v>
      </c>
      <c r="M38" s="101"/>
    </row>
    <row r="39" spans="1:13" ht="18.75" customHeight="1" x14ac:dyDescent="0.25">
      <c r="A39" s="39">
        <f>A37+1</f>
        <v>14</v>
      </c>
      <c r="B39" s="35" t="s">
        <v>81</v>
      </c>
      <c r="C39" s="36" t="s">
        <v>22</v>
      </c>
      <c r="D39" s="65">
        <v>4</v>
      </c>
      <c r="E39" s="31">
        <v>57796.69</v>
      </c>
      <c r="F39" s="34">
        <f t="shared" ref="F39" si="28">ROUND(E39*D39,2)</f>
        <v>231186.76</v>
      </c>
      <c r="G39" s="34">
        <f t="shared" ref="G39" si="29">ROUND(F39*1.2,2)</f>
        <v>277424.11</v>
      </c>
      <c r="H39" s="33"/>
      <c r="I39" s="34"/>
      <c r="J39" s="34"/>
      <c r="K39" s="31">
        <f t="shared" si="21"/>
        <v>231186.76</v>
      </c>
      <c r="L39" s="32">
        <f t="shared" si="21"/>
        <v>277424.11</v>
      </c>
      <c r="M39" s="101"/>
    </row>
    <row r="40" spans="1:13" ht="18.75" customHeight="1" x14ac:dyDescent="0.25">
      <c r="A40" s="39" t="s">
        <v>31</v>
      </c>
      <c r="B40" s="40" t="s">
        <v>82</v>
      </c>
      <c r="C40" s="67" t="s">
        <v>22</v>
      </c>
      <c r="D40" s="69">
        <v>4</v>
      </c>
      <c r="E40" s="48"/>
      <c r="F40" s="42"/>
      <c r="G40" s="42"/>
      <c r="H40" s="48">
        <v>25052</v>
      </c>
      <c r="I40" s="42">
        <f t="shared" ref="I40:I42" si="30">ROUND(H40*D40,2)</f>
        <v>100208</v>
      </c>
      <c r="J40" s="42">
        <f t="shared" ref="J40:J42" si="31">ROUND(I40*1.2,2)</f>
        <v>120249.60000000001</v>
      </c>
      <c r="K40" s="43">
        <f t="shared" si="21"/>
        <v>100208</v>
      </c>
      <c r="L40" s="42">
        <f t="shared" si="21"/>
        <v>120249.60000000001</v>
      </c>
      <c r="M40" s="101"/>
    </row>
    <row r="41" spans="1:13" ht="30.75" customHeight="1" x14ac:dyDescent="0.25">
      <c r="A41" s="39">
        <f>A39+1</f>
        <v>15</v>
      </c>
      <c r="B41" s="35" t="s">
        <v>83</v>
      </c>
      <c r="C41" s="36" t="s">
        <v>22</v>
      </c>
      <c r="D41" s="65">
        <v>1</v>
      </c>
      <c r="E41" s="31">
        <v>116000</v>
      </c>
      <c r="F41" s="34">
        <f t="shared" ref="F41" si="32">ROUND(E41*D41,2)</f>
        <v>116000</v>
      </c>
      <c r="G41" s="34">
        <f t="shared" ref="G41" si="33">ROUND(F41*1.2,2)</f>
        <v>139200</v>
      </c>
      <c r="H41" s="33"/>
      <c r="I41" s="34"/>
      <c r="J41" s="34"/>
      <c r="K41" s="31">
        <f t="shared" si="21"/>
        <v>116000</v>
      </c>
      <c r="L41" s="32">
        <f t="shared" si="21"/>
        <v>139200</v>
      </c>
      <c r="M41" s="101"/>
    </row>
    <row r="42" spans="1:13" ht="18.75" customHeight="1" x14ac:dyDescent="0.25">
      <c r="A42" s="39" t="s">
        <v>101</v>
      </c>
      <c r="B42" s="40" t="s">
        <v>84</v>
      </c>
      <c r="C42" s="67" t="s">
        <v>22</v>
      </c>
      <c r="D42" s="69">
        <v>1</v>
      </c>
      <c r="E42" s="48"/>
      <c r="F42" s="42"/>
      <c r="G42" s="42"/>
      <c r="H42" s="48">
        <v>48424</v>
      </c>
      <c r="I42" s="42">
        <f t="shared" si="30"/>
        <v>48424</v>
      </c>
      <c r="J42" s="42">
        <f t="shared" si="31"/>
        <v>58108.800000000003</v>
      </c>
      <c r="K42" s="43">
        <f t="shared" si="21"/>
        <v>48424</v>
      </c>
      <c r="L42" s="42">
        <f t="shared" si="21"/>
        <v>58108.800000000003</v>
      </c>
      <c r="M42" s="101"/>
    </row>
    <row r="43" spans="1:13" ht="18.75" customHeight="1" x14ac:dyDescent="0.25">
      <c r="A43" s="39">
        <f>A41+1</f>
        <v>16</v>
      </c>
      <c r="B43" s="35" t="s">
        <v>85</v>
      </c>
      <c r="C43" s="36" t="s">
        <v>22</v>
      </c>
      <c r="D43" s="65">
        <v>5</v>
      </c>
      <c r="E43" s="31">
        <v>57796.69</v>
      </c>
      <c r="F43" s="34">
        <f t="shared" ref="F43" si="34">ROUND(E43*D43,2)</f>
        <v>288983.45</v>
      </c>
      <c r="G43" s="34">
        <f t="shared" ref="G43" si="35">ROUND(F43*1.2,2)</f>
        <v>346780.14</v>
      </c>
      <c r="H43" s="33"/>
      <c r="I43" s="34"/>
      <c r="J43" s="34"/>
      <c r="K43" s="31">
        <f t="shared" si="21"/>
        <v>288983.45</v>
      </c>
      <c r="L43" s="32">
        <f t="shared" si="21"/>
        <v>346780.14</v>
      </c>
      <c r="M43" s="101"/>
    </row>
    <row r="44" spans="1:13" ht="18.75" customHeight="1" x14ac:dyDescent="0.25">
      <c r="A44" s="39" t="s">
        <v>133</v>
      </c>
      <c r="B44" s="40" t="s">
        <v>86</v>
      </c>
      <c r="C44" s="67" t="s">
        <v>22</v>
      </c>
      <c r="D44" s="69">
        <v>4</v>
      </c>
      <c r="E44" s="48"/>
      <c r="F44" s="42"/>
      <c r="G44" s="42"/>
      <c r="H44" s="42">
        <v>3148</v>
      </c>
      <c r="I44" s="42">
        <f t="shared" ref="I44:I46" si="36">ROUND(H44*D44,2)</f>
        <v>12592</v>
      </c>
      <c r="J44" s="42">
        <f t="shared" ref="J44:J46" si="37">ROUND(I44*1.2,2)</f>
        <v>15110.4</v>
      </c>
      <c r="K44" s="43">
        <f t="shared" si="21"/>
        <v>12592</v>
      </c>
      <c r="L44" s="42">
        <f t="shared" si="21"/>
        <v>15110.4</v>
      </c>
      <c r="M44" s="101"/>
    </row>
    <row r="45" spans="1:13" ht="18.75" customHeight="1" x14ac:dyDescent="0.25">
      <c r="A45" s="39" t="s">
        <v>134</v>
      </c>
      <c r="B45" s="40" t="s">
        <v>88</v>
      </c>
      <c r="C45" s="67" t="s">
        <v>22</v>
      </c>
      <c r="D45" s="69">
        <v>1</v>
      </c>
      <c r="E45" s="48"/>
      <c r="F45" s="42"/>
      <c r="G45" s="42"/>
      <c r="H45" s="42">
        <v>4680</v>
      </c>
      <c r="I45" s="42">
        <f t="shared" si="36"/>
        <v>4680</v>
      </c>
      <c r="J45" s="42">
        <f t="shared" si="37"/>
        <v>5616</v>
      </c>
      <c r="K45" s="43">
        <f t="shared" si="21"/>
        <v>4680</v>
      </c>
      <c r="L45" s="42">
        <f t="shared" si="21"/>
        <v>5616</v>
      </c>
      <c r="M45" s="101"/>
    </row>
    <row r="46" spans="1:13" ht="18.75" customHeight="1" x14ac:dyDescent="0.25">
      <c r="A46" s="39" t="s">
        <v>135</v>
      </c>
      <c r="B46" s="40" t="s">
        <v>90</v>
      </c>
      <c r="C46" s="67" t="s">
        <v>22</v>
      </c>
      <c r="D46" s="69">
        <v>5</v>
      </c>
      <c r="E46" s="48"/>
      <c r="F46" s="42"/>
      <c r="G46" s="42"/>
      <c r="H46" s="42">
        <v>566</v>
      </c>
      <c r="I46" s="42">
        <f t="shared" si="36"/>
        <v>2830</v>
      </c>
      <c r="J46" s="42">
        <f t="shared" si="37"/>
        <v>3396</v>
      </c>
      <c r="K46" s="43">
        <f t="shared" si="21"/>
        <v>2830</v>
      </c>
      <c r="L46" s="42">
        <f t="shared" si="21"/>
        <v>3396</v>
      </c>
      <c r="M46" s="101"/>
    </row>
    <row r="47" spans="1:13" ht="18.75" customHeight="1" x14ac:dyDescent="0.25">
      <c r="A47" s="39">
        <f>A43+1</f>
        <v>17</v>
      </c>
      <c r="B47" s="35" t="s">
        <v>91</v>
      </c>
      <c r="C47" s="36" t="s">
        <v>22</v>
      </c>
      <c r="D47" s="65">
        <v>10</v>
      </c>
      <c r="E47" s="31">
        <v>5294</v>
      </c>
      <c r="F47" s="34">
        <f t="shared" ref="F47" si="38">ROUND(E47*D47,2)</f>
        <v>52940</v>
      </c>
      <c r="G47" s="34">
        <f t="shared" ref="G47" si="39">ROUND(F47*1.2,2)</f>
        <v>63528</v>
      </c>
      <c r="H47" s="33"/>
      <c r="I47" s="34"/>
      <c r="J47" s="34"/>
      <c r="K47" s="31">
        <f t="shared" si="21"/>
        <v>52940</v>
      </c>
      <c r="L47" s="32">
        <f t="shared" si="21"/>
        <v>63528</v>
      </c>
      <c r="M47" s="101"/>
    </row>
    <row r="48" spans="1:13" ht="18.75" customHeight="1" x14ac:dyDescent="0.25">
      <c r="A48" s="39" t="s">
        <v>105</v>
      </c>
      <c r="B48" s="40" t="s">
        <v>92</v>
      </c>
      <c r="C48" s="67" t="s">
        <v>22</v>
      </c>
      <c r="D48" s="69">
        <v>5</v>
      </c>
      <c r="E48" s="48"/>
      <c r="F48" s="42"/>
      <c r="G48" s="42"/>
      <c r="H48" s="42">
        <v>2717</v>
      </c>
      <c r="I48" s="42">
        <f t="shared" ref="I48:I49" si="40">ROUND(H48*D48,2)</f>
        <v>13585</v>
      </c>
      <c r="J48" s="42">
        <f t="shared" ref="J48:J49" si="41">ROUND(I48*1.2,2)</f>
        <v>16302</v>
      </c>
      <c r="K48" s="43">
        <f t="shared" si="21"/>
        <v>13585</v>
      </c>
      <c r="L48" s="42">
        <f t="shared" si="21"/>
        <v>16302</v>
      </c>
      <c r="M48" s="101"/>
    </row>
    <row r="49" spans="1:13" ht="18.75" customHeight="1" x14ac:dyDescent="0.25">
      <c r="A49" s="39" t="s">
        <v>136</v>
      </c>
      <c r="B49" s="40" t="s">
        <v>94</v>
      </c>
      <c r="C49" s="67" t="s">
        <v>22</v>
      </c>
      <c r="D49" s="69">
        <v>5</v>
      </c>
      <c r="E49" s="48"/>
      <c r="F49" s="42"/>
      <c r="G49" s="42"/>
      <c r="H49" s="42">
        <v>2717</v>
      </c>
      <c r="I49" s="42">
        <f t="shared" si="40"/>
        <v>13585</v>
      </c>
      <c r="J49" s="42">
        <f t="shared" si="41"/>
        <v>16302</v>
      </c>
      <c r="K49" s="43">
        <f t="shared" ref="K49:L63" si="42">F49+I49</f>
        <v>13585</v>
      </c>
      <c r="L49" s="42">
        <f t="shared" si="42"/>
        <v>16302</v>
      </c>
      <c r="M49" s="101"/>
    </row>
    <row r="50" spans="1:13" ht="45" x14ac:dyDescent="0.25">
      <c r="A50" s="39">
        <f>A47+1</f>
        <v>18</v>
      </c>
      <c r="B50" s="35" t="s">
        <v>95</v>
      </c>
      <c r="C50" s="36" t="s">
        <v>52</v>
      </c>
      <c r="D50" s="65">
        <v>0.32</v>
      </c>
      <c r="E50" s="46">
        <f>1109.7*1000</f>
        <v>1109700</v>
      </c>
      <c r="F50" s="34">
        <f>ROUND(E50*D50,2)</f>
        <v>355104</v>
      </c>
      <c r="G50" s="34">
        <f>ROUND(F50*1.2,2)</f>
        <v>426124.79999999999</v>
      </c>
      <c r="H50" s="33"/>
      <c r="I50" s="34"/>
      <c r="J50" s="34"/>
      <c r="K50" s="31">
        <f t="shared" si="42"/>
        <v>355104</v>
      </c>
      <c r="L50" s="32">
        <f t="shared" si="42"/>
        <v>426124.79999999999</v>
      </c>
      <c r="M50" s="102"/>
    </row>
    <row r="51" spans="1:13" ht="18.75" customHeight="1" x14ac:dyDescent="0.25">
      <c r="A51" s="39">
        <f>A50+1</f>
        <v>19</v>
      </c>
      <c r="B51" s="35" t="s">
        <v>96</v>
      </c>
      <c r="C51" s="36" t="s">
        <v>52</v>
      </c>
      <c r="D51" s="64">
        <v>0.32</v>
      </c>
      <c r="E51" s="46">
        <v>457959.2</v>
      </c>
      <c r="F51" s="34">
        <f t="shared" ref="F51" si="43">ROUND(E51*D51,2)</f>
        <v>146546.94</v>
      </c>
      <c r="G51" s="34">
        <f t="shared" ref="G51" si="44">ROUND(F51*1.2,2)</f>
        <v>175856.33</v>
      </c>
      <c r="H51" s="33"/>
      <c r="I51" s="34"/>
      <c r="J51" s="34"/>
      <c r="K51" s="31">
        <f t="shared" si="42"/>
        <v>146546.94</v>
      </c>
      <c r="L51" s="32">
        <f t="shared" si="42"/>
        <v>175856.33</v>
      </c>
      <c r="M51" s="101"/>
    </row>
    <row r="52" spans="1:13" ht="18.75" customHeight="1" x14ac:dyDescent="0.25">
      <c r="A52" s="39" t="s">
        <v>137</v>
      </c>
      <c r="B52" s="40" t="s">
        <v>98</v>
      </c>
      <c r="C52" s="67" t="s">
        <v>19</v>
      </c>
      <c r="D52" s="69">
        <v>326</v>
      </c>
      <c r="E52" s="48"/>
      <c r="F52" s="42"/>
      <c r="G52" s="42"/>
      <c r="H52" s="48">
        <v>1124.25</v>
      </c>
      <c r="I52" s="42">
        <f t="shared" ref="I52" si="45">ROUND(H52*D52,2)</f>
        <v>366505.5</v>
      </c>
      <c r="J52" s="42">
        <f t="shared" ref="J52" si="46">ROUND(I52*1.2,2)</f>
        <v>439806.6</v>
      </c>
      <c r="K52" s="43">
        <f t="shared" si="42"/>
        <v>366505.5</v>
      </c>
      <c r="L52" s="42">
        <f t="shared" si="42"/>
        <v>439806.6</v>
      </c>
      <c r="M52" s="101"/>
    </row>
    <row r="53" spans="1:13" ht="45" x14ac:dyDescent="0.25">
      <c r="A53" s="39">
        <f>A51+1</f>
        <v>20</v>
      </c>
      <c r="B53" s="35" t="s">
        <v>99</v>
      </c>
      <c r="C53" s="36" t="s">
        <v>52</v>
      </c>
      <c r="D53" s="65">
        <v>0.32</v>
      </c>
      <c r="E53" s="46">
        <v>179102</v>
      </c>
      <c r="F53" s="34">
        <f>ROUND(E53*D53,2)</f>
        <v>57312.639999999999</v>
      </c>
      <c r="G53" s="34">
        <f>ROUND(F53*1.2,2)</f>
        <v>68775.17</v>
      </c>
      <c r="H53" s="33"/>
      <c r="I53" s="34"/>
      <c r="J53" s="34"/>
      <c r="K53" s="31">
        <f t="shared" si="42"/>
        <v>57312.639999999999</v>
      </c>
      <c r="L53" s="32">
        <f t="shared" si="42"/>
        <v>68775.17</v>
      </c>
      <c r="M53" s="103"/>
    </row>
    <row r="54" spans="1:13" ht="18.75" customHeight="1" x14ac:dyDescent="0.25">
      <c r="A54" s="39">
        <f>A53+1</f>
        <v>21</v>
      </c>
      <c r="B54" s="35" t="s">
        <v>100</v>
      </c>
      <c r="C54" s="36" t="s">
        <v>52</v>
      </c>
      <c r="D54" s="64">
        <v>0.32</v>
      </c>
      <c r="E54" s="46">
        <v>659310.85</v>
      </c>
      <c r="F54" s="34">
        <f>ROUND(E54*D54,2)</f>
        <v>210979.47</v>
      </c>
      <c r="G54" s="34">
        <f>ROUND(F54*1.2,2)</f>
        <v>253175.36</v>
      </c>
      <c r="H54" s="33"/>
      <c r="I54" s="34"/>
      <c r="J54" s="34"/>
      <c r="K54" s="31">
        <f t="shared" si="42"/>
        <v>210979.47</v>
      </c>
      <c r="L54" s="32">
        <f t="shared" si="42"/>
        <v>253175.36</v>
      </c>
      <c r="M54" s="101"/>
    </row>
    <row r="55" spans="1:13" ht="18.75" customHeight="1" x14ac:dyDescent="0.25">
      <c r="A55" s="39" t="s">
        <v>23</v>
      </c>
      <c r="B55" s="40" t="s">
        <v>102</v>
      </c>
      <c r="C55" s="67" t="s">
        <v>19</v>
      </c>
      <c r="D55" s="69">
        <v>652</v>
      </c>
      <c r="E55" s="48"/>
      <c r="F55" s="42"/>
      <c r="G55" s="42"/>
      <c r="H55" s="48">
        <v>1756.8</v>
      </c>
      <c r="I55" s="42">
        <f t="shared" ref="I55" si="47">ROUND(H55*D55,2)</f>
        <v>1145433.6000000001</v>
      </c>
      <c r="J55" s="42">
        <f t="shared" ref="J55" si="48">ROUND(I55*1.2,2)</f>
        <v>1374520.3200000001</v>
      </c>
      <c r="K55" s="43">
        <f t="shared" si="42"/>
        <v>1145433.6000000001</v>
      </c>
      <c r="L55" s="42">
        <f t="shared" si="42"/>
        <v>1374520.3200000001</v>
      </c>
      <c r="M55" s="101"/>
    </row>
    <row r="56" spans="1:13" s="99" customFormat="1" ht="45" x14ac:dyDescent="0.25">
      <c r="A56" s="91">
        <f>A54+1</f>
        <v>22</v>
      </c>
      <c r="B56" s="92" t="s">
        <v>103</v>
      </c>
      <c r="C56" s="93" t="s">
        <v>52</v>
      </c>
      <c r="D56" s="109">
        <v>0.32</v>
      </c>
      <c r="E56" s="95">
        <v>1235192.95</v>
      </c>
      <c r="F56" s="96">
        <f>ROUND(E56*D56,2)</f>
        <v>395261.74</v>
      </c>
      <c r="G56" s="96">
        <f>ROUND(F56*1.2,2)</f>
        <v>474314.09</v>
      </c>
      <c r="H56" s="97"/>
      <c r="I56" s="96"/>
      <c r="J56" s="96"/>
      <c r="K56" s="98">
        <f t="shared" si="42"/>
        <v>395261.74</v>
      </c>
      <c r="L56" s="96">
        <f t="shared" si="42"/>
        <v>474314.09</v>
      </c>
      <c r="M56" s="104" t="s">
        <v>145</v>
      </c>
    </row>
    <row r="57" spans="1:13" ht="30" x14ac:dyDescent="0.25">
      <c r="A57" s="39">
        <f>A56+1</f>
        <v>23</v>
      </c>
      <c r="B57" s="35" t="s">
        <v>104</v>
      </c>
      <c r="C57" s="36" t="s">
        <v>22</v>
      </c>
      <c r="D57" s="65">
        <v>5</v>
      </c>
      <c r="E57" s="31">
        <v>14545.51</v>
      </c>
      <c r="F57" s="34">
        <f>ROUND(E57*D57,2)</f>
        <v>72727.55</v>
      </c>
      <c r="G57" s="34">
        <f>ROUND(F57*1.2,2)</f>
        <v>87273.06</v>
      </c>
      <c r="H57" s="33"/>
      <c r="I57" s="34"/>
      <c r="J57" s="34"/>
      <c r="K57" s="31">
        <f t="shared" si="42"/>
        <v>72727.55</v>
      </c>
      <c r="L57" s="32">
        <f t="shared" si="42"/>
        <v>87273.06</v>
      </c>
      <c r="M57" s="101"/>
    </row>
    <row r="58" spans="1:13" ht="29.25" customHeight="1" x14ac:dyDescent="0.25">
      <c r="A58" s="39" t="s">
        <v>24</v>
      </c>
      <c r="B58" s="40" t="s">
        <v>106</v>
      </c>
      <c r="C58" s="67" t="s">
        <v>22</v>
      </c>
      <c r="D58" s="69">
        <v>5</v>
      </c>
      <c r="E58" s="48"/>
      <c r="F58" s="42"/>
      <c r="G58" s="42"/>
      <c r="H58" s="48">
        <v>3795</v>
      </c>
      <c r="I58" s="42">
        <f t="shared" ref="I58" si="49">ROUND(H58*D58,2)</f>
        <v>18975</v>
      </c>
      <c r="J58" s="42">
        <f t="shared" ref="J58" si="50">ROUND(I58*1.2,2)</f>
        <v>22770</v>
      </c>
      <c r="K58" s="43">
        <f t="shared" si="42"/>
        <v>18975</v>
      </c>
      <c r="L58" s="42">
        <f t="shared" si="42"/>
        <v>22770</v>
      </c>
      <c r="M58" s="101"/>
    </row>
    <row r="59" spans="1:13" ht="30" x14ac:dyDescent="0.25">
      <c r="A59" s="39">
        <f>A57+1</f>
        <v>24</v>
      </c>
      <c r="B59" s="35" t="s">
        <v>107</v>
      </c>
      <c r="C59" s="36" t="s">
        <v>22</v>
      </c>
      <c r="D59" s="65">
        <v>5</v>
      </c>
      <c r="E59" s="31">
        <v>14545.51</v>
      </c>
      <c r="F59" s="34">
        <f>ROUND(E59*D59,2)</f>
        <v>72727.55</v>
      </c>
      <c r="G59" s="34">
        <f>ROUND(F59*1.2,2)</f>
        <v>87273.06</v>
      </c>
      <c r="H59" s="33"/>
      <c r="I59" s="34"/>
      <c r="J59" s="34"/>
      <c r="K59" s="31">
        <f t="shared" si="42"/>
        <v>72727.55</v>
      </c>
      <c r="L59" s="32">
        <f t="shared" si="42"/>
        <v>87273.06</v>
      </c>
      <c r="M59" s="101"/>
    </row>
    <row r="60" spans="1:13" ht="32.25" customHeight="1" x14ac:dyDescent="0.25">
      <c r="A60" s="39" t="s">
        <v>25</v>
      </c>
      <c r="B60" s="40" t="s">
        <v>108</v>
      </c>
      <c r="C60" s="67" t="s">
        <v>22</v>
      </c>
      <c r="D60" s="69">
        <v>5</v>
      </c>
      <c r="E60" s="48"/>
      <c r="F60" s="42"/>
      <c r="G60" s="42"/>
      <c r="H60" s="48">
        <v>6831</v>
      </c>
      <c r="I60" s="42">
        <f t="shared" ref="I60" si="51">ROUND(H60*D60,2)</f>
        <v>34155</v>
      </c>
      <c r="J60" s="42">
        <f t="shared" ref="J60" si="52">ROUND(I60*1.2,2)</f>
        <v>40986</v>
      </c>
      <c r="K60" s="43">
        <f t="shared" si="42"/>
        <v>34155</v>
      </c>
      <c r="L60" s="42">
        <f t="shared" si="42"/>
        <v>40986</v>
      </c>
      <c r="M60" s="101"/>
    </row>
    <row r="61" spans="1:13" ht="30" x14ac:dyDescent="0.25">
      <c r="A61" s="39">
        <f>A59+1</f>
        <v>25</v>
      </c>
      <c r="B61" s="35" t="s">
        <v>109</v>
      </c>
      <c r="C61" s="36" t="s">
        <v>22</v>
      </c>
      <c r="D61" s="65">
        <v>1</v>
      </c>
      <c r="E61" s="46">
        <v>70874.625</v>
      </c>
      <c r="F61" s="34">
        <f>ROUND(E61*D61,2)</f>
        <v>70874.63</v>
      </c>
      <c r="G61" s="34">
        <f>ROUND(F61*1.2,2)</f>
        <v>85049.56</v>
      </c>
      <c r="H61" s="33"/>
      <c r="I61" s="34"/>
      <c r="J61" s="34"/>
      <c r="K61" s="31">
        <f t="shared" si="42"/>
        <v>70874.63</v>
      </c>
      <c r="L61" s="32">
        <f t="shared" si="42"/>
        <v>85049.56</v>
      </c>
      <c r="M61" s="101"/>
    </row>
    <row r="62" spans="1:13" ht="30" x14ac:dyDescent="0.25">
      <c r="A62" s="39">
        <f>A61+1</f>
        <v>26</v>
      </c>
      <c r="B62" s="35" t="s">
        <v>110</v>
      </c>
      <c r="C62" s="36" t="s">
        <v>22</v>
      </c>
      <c r="D62" s="65">
        <v>1</v>
      </c>
      <c r="E62" s="46">
        <v>77548.990000000005</v>
      </c>
      <c r="F62" s="34">
        <f>ROUND(E62*D62,2)</f>
        <v>77548.990000000005</v>
      </c>
      <c r="G62" s="34">
        <f>ROUND(F62*1.2,2)</f>
        <v>93058.79</v>
      </c>
      <c r="H62" s="33"/>
      <c r="I62" s="34"/>
      <c r="J62" s="34"/>
      <c r="K62" s="31">
        <f t="shared" si="42"/>
        <v>77548.990000000005</v>
      </c>
      <c r="L62" s="32">
        <f t="shared" si="42"/>
        <v>93058.79</v>
      </c>
      <c r="M62" s="101"/>
    </row>
    <row r="63" spans="1:13" ht="18.75" customHeight="1" x14ac:dyDescent="0.25">
      <c r="A63" s="39" t="s">
        <v>123</v>
      </c>
      <c r="B63" s="40" t="s">
        <v>111</v>
      </c>
      <c r="C63" s="67" t="s">
        <v>19</v>
      </c>
      <c r="D63" s="69">
        <v>15</v>
      </c>
      <c r="E63" s="48"/>
      <c r="F63" s="42"/>
      <c r="G63" s="42"/>
      <c r="H63" s="48">
        <v>1201.53</v>
      </c>
      <c r="I63" s="42">
        <f t="shared" ref="I63:I64" si="53">ROUND(H63*D63,2)</f>
        <v>18022.95</v>
      </c>
      <c r="J63" s="42">
        <f t="shared" ref="J63:J64" si="54">ROUND(I63*1.2,2)</f>
        <v>21627.54</v>
      </c>
      <c r="K63" s="43">
        <f t="shared" si="42"/>
        <v>18022.95</v>
      </c>
      <c r="L63" s="42">
        <f t="shared" si="42"/>
        <v>21627.54</v>
      </c>
      <c r="M63" s="101"/>
    </row>
    <row r="64" spans="1:13" s="99" customFormat="1" ht="18.75" customHeight="1" x14ac:dyDescent="0.25">
      <c r="A64" s="91" t="s">
        <v>138</v>
      </c>
      <c r="B64" s="92" t="s">
        <v>112</v>
      </c>
      <c r="C64" s="93" t="s">
        <v>19</v>
      </c>
      <c r="D64" s="108">
        <v>200</v>
      </c>
      <c r="E64" s="95"/>
      <c r="F64" s="96"/>
      <c r="G64" s="96"/>
      <c r="H64" s="95">
        <v>1712.7</v>
      </c>
      <c r="I64" s="96">
        <f t="shared" si="53"/>
        <v>342540</v>
      </c>
      <c r="J64" s="96">
        <f t="shared" si="54"/>
        <v>411048</v>
      </c>
      <c r="K64" s="98">
        <f t="shared" ref="K64:L75" si="55">F64+I64</f>
        <v>342540</v>
      </c>
      <c r="L64" s="96">
        <f t="shared" si="55"/>
        <v>411048</v>
      </c>
      <c r="M64" s="104" t="s">
        <v>143</v>
      </c>
    </row>
    <row r="65" spans="1:13" ht="18.75" customHeight="1" x14ac:dyDescent="0.25">
      <c r="A65" s="39">
        <f>A62+1</f>
        <v>27</v>
      </c>
      <c r="B65" s="35" t="s">
        <v>113</v>
      </c>
      <c r="C65" s="36" t="s">
        <v>22</v>
      </c>
      <c r="D65" s="65">
        <v>8</v>
      </c>
      <c r="E65" s="31">
        <v>8300</v>
      </c>
      <c r="F65" s="34">
        <f>ROUND(E65*D65,2)</f>
        <v>66400</v>
      </c>
      <c r="G65" s="34">
        <f>ROUND(F65*1.2,2)</f>
        <v>79680</v>
      </c>
      <c r="H65" s="33"/>
      <c r="I65" s="34"/>
      <c r="J65" s="34"/>
      <c r="K65" s="31">
        <f t="shared" si="55"/>
        <v>66400</v>
      </c>
      <c r="L65" s="32">
        <f t="shared" si="55"/>
        <v>79680</v>
      </c>
      <c r="M65" s="101"/>
    </row>
    <row r="66" spans="1:13" ht="18.75" customHeight="1" x14ac:dyDescent="0.25">
      <c r="A66" s="39">
        <f t="shared" ref="A66" si="56">A65+1</f>
        <v>28</v>
      </c>
      <c r="B66" s="35" t="s">
        <v>114</v>
      </c>
      <c r="C66" s="36" t="s">
        <v>22</v>
      </c>
      <c r="D66" s="65">
        <v>4</v>
      </c>
      <c r="E66" s="31">
        <v>14545.51</v>
      </c>
      <c r="F66" s="34">
        <f>ROUND(E66*D66,2)</f>
        <v>58182.04</v>
      </c>
      <c r="G66" s="34">
        <f>ROUND(F66*1.2,2)</f>
        <v>69818.45</v>
      </c>
      <c r="H66" s="33"/>
      <c r="I66" s="34"/>
      <c r="J66" s="34"/>
      <c r="K66" s="31">
        <f t="shared" si="55"/>
        <v>58182.04</v>
      </c>
      <c r="L66" s="32">
        <f t="shared" si="55"/>
        <v>69818.45</v>
      </c>
      <c r="M66" s="101"/>
    </row>
    <row r="67" spans="1:13" ht="18.75" customHeight="1" x14ac:dyDescent="0.25">
      <c r="A67" s="39" t="s">
        <v>139</v>
      </c>
      <c r="B67" s="40" t="s">
        <v>115</v>
      </c>
      <c r="C67" s="67" t="s">
        <v>22</v>
      </c>
      <c r="D67" s="69">
        <v>4</v>
      </c>
      <c r="E67" s="48"/>
      <c r="F67" s="42"/>
      <c r="G67" s="42"/>
      <c r="H67" s="48">
        <v>4098.6000000000004</v>
      </c>
      <c r="I67" s="42">
        <f t="shared" ref="I67" si="57">ROUND(H67*D67,2)</f>
        <v>16394.400000000001</v>
      </c>
      <c r="J67" s="42">
        <f t="shared" ref="J67" si="58">ROUND(I67*1.2,2)</f>
        <v>19673.28</v>
      </c>
      <c r="K67" s="43">
        <f t="shared" si="55"/>
        <v>16394.400000000001</v>
      </c>
      <c r="L67" s="42">
        <f t="shared" si="55"/>
        <v>19673.28</v>
      </c>
      <c r="M67" s="101"/>
    </row>
    <row r="68" spans="1:13" ht="18.75" customHeight="1" x14ac:dyDescent="0.25">
      <c r="A68" s="39">
        <f>A66+1</f>
        <v>29</v>
      </c>
      <c r="B68" s="35" t="s">
        <v>116</v>
      </c>
      <c r="C68" s="36" t="s">
        <v>22</v>
      </c>
      <c r="D68" s="65">
        <v>5</v>
      </c>
      <c r="E68" s="31">
        <v>5294</v>
      </c>
      <c r="F68" s="34">
        <f t="shared" ref="F68" si="59">ROUND(E68*D68,2)</f>
        <v>26470</v>
      </c>
      <c r="G68" s="34">
        <f t="shared" ref="G68" si="60">ROUND(F68*1.2,2)</f>
        <v>31764</v>
      </c>
      <c r="H68" s="33"/>
      <c r="I68" s="34"/>
      <c r="J68" s="34"/>
      <c r="K68" s="31">
        <f t="shared" si="55"/>
        <v>26470</v>
      </c>
      <c r="L68" s="32">
        <f t="shared" si="55"/>
        <v>31764</v>
      </c>
      <c r="M68" s="101"/>
    </row>
    <row r="69" spans="1:13" ht="18.75" customHeight="1" x14ac:dyDescent="0.25">
      <c r="A69" s="39" t="s">
        <v>42</v>
      </c>
      <c r="B69" s="40" t="s">
        <v>117</v>
      </c>
      <c r="C69" s="67" t="s">
        <v>22</v>
      </c>
      <c r="D69" s="69">
        <v>5</v>
      </c>
      <c r="E69" s="48"/>
      <c r="F69" s="42"/>
      <c r="G69" s="42"/>
      <c r="H69" s="48">
        <v>619.29999999999995</v>
      </c>
      <c r="I69" s="42">
        <f t="shared" ref="I69" si="61">ROUND(H69*D69,2)</f>
        <v>3096.5</v>
      </c>
      <c r="J69" s="42">
        <f t="shared" ref="J69" si="62">ROUND(I69*1.2,2)</f>
        <v>3715.8</v>
      </c>
      <c r="K69" s="43">
        <f t="shared" si="55"/>
        <v>3096.5</v>
      </c>
      <c r="L69" s="42">
        <f t="shared" si="55"/>
        <v>3715.8</v>
      </c>
      <c r="M69" s="101"/>
    </row>
    <row r="70" spans="1:13" s="99" customFormat="1" ht="45" x14ac:dyDescent="0.25">
      <c r="A70" s="91">
        <f>A68+1</f>
        <v>30</v>
      </c>
      <c r="B70" s="92" t="s">
        <v>118</v>
      </c>
      <c r="C70" s="93" t="s">
        <v>22</v>
      </c>
      <c r="D70" s="94">
        <v>5</v>
      </c>
      <c r="E70" s="98">
        <v>43192.962500000001</v>
      </c>
      <c r="F70" s="96">
        <f t="shared" ref="F70" si="63">ROUND(E70*D70,2)</f>
        <v>215964.81</v>
      </c>
      <c r="G70" s="96">
        <f t="shared" ref="G70" si="64">ROUND(F70*1.2,2)</f>
        <v>259157.77</v>
      </c>
      <c r="H70" s="97"/>
      <c r="I70" s="96"/>
      <c r="J70" s="96"/>
      <c r="K70" s="98">
        <f t="shared" si="55"/>
        <v>215964.81</v>
      </c>
      <c r="L70" s="96">
        <f t="shared" si="55"/>
        <v>259157.77</v>
      </c>
      <c r="M70" s="104" t="s">
        <v>142</v>
      </c>
    </row>
    <row r="71" spans="1:13" ht="29.25" customHeight="1" x14ac:dyDescent="0.25">
      <c r="A71" s="39" t="s">
        <v>43</v>
      </c>
      <c r="B71" s="40" t="s">
        <v>119</v>
      </c>
      <c r="C71" s="67" t="s">
        <v>22</v>
      </c>
      <c r="D71" s="69">
        <v>5</v>
      </c>
      <c r="E71" s="48"/>
      <c r="F71" s="42"/>
      <c r="G71" s="42"/>
      <c r="H71" s="48">
        <v>4318.6000000000004</v>
      </c>
      <c r="I71" s="42">
        <f t="shared" ref="I71" si="65">ROUND(H71*D71,2)</f>
        <v>21593</v>
      </c>
      <c r="J71" s="42">
        <f t="shared" ref="J71" si="66">ROUND(I71*1.2,2)</f>
        <v>25911.599999999999</v>
      </c>
      <c r="K71" s="43">
        <f t="shared" si="55"/>
        <v>21593</v>
      </c>
      <c r="L71" s="42">
        <f t="shared" si="55"/>
        <v>25911.599999999999</v>
      </c>
      <c r="M71" s="101"/>
    </row>
    <row r="72" spans="1:13" s="99" customFormat="1" ht="18.75" customHeight="1" x14ac:dyDescent="0.25">
      <c r="A72" s="91">
        <f>A70+1</f>
        <v>31</v>
      </c>
      <c r="B72" s="92" t="s">
        <v>120</v>
      </c>
      <c r="C72" s="93" t="s">
        <v>22</v>
      </c>
      <c r="D72" s="94">
        <v>5</v>
      </c>
      <c r="E72" s="95">
        <v>36000</v>
      </c>
      <c r="F72" s="96">
        <f t="shared" ref="F72" si="67">ROUND(E72*D72,2)</f>
        <v>180000</v>
      </c>
      <c r="G72" s="96">
        <f t="shared" ref="G72" si="68">ROUND(F72*1.2,2)</f>
        <v>216000</v>
      </c>
      <c r="H72" s="97"/>
      <c r="I72" s="96"/>
      <c r="J72" s="96"/>
      <c r="K72" s="98">
        <f t="shared" si="55"/>
        <v>180000</v>
      </c>
      <c r="L72" s="96">
        <f t="shared" si="55"/>
        <v>216000</v>
      </c>
      <c r="M72" s="104" t="s">
        <v>144</v>
      </c>
    </row>
    <row r="73" spans="1:13" ht="21.75" customHeight="1" x14ac:dyDescent="0.25">
      <c r="A73" s="39" t="s">
        <v>140</v>
      </c>
      <c r="B73" s="40" t="s">
        <v>121</v>
      </c>
      <c r="C73" s="67" t="s">
        <v>22</v>
      </c>
      <c r="D73" s="69">
        <v>5</v>
      </c>
      <c r="E73" s="48"/>
      <c r="F73" s="42"/>
      <c r="G73" s="42"/>
      <c r="H73" s="48">
        <v>11942.7</v>
      </c>
      <c r="I73" s="42">
        <f t="shared" ref="I73" si="69">ROUND(H73*D73,2)</f>
        <v>59713.5</v>
      </c>
      <c r="J73" s="42">
        <f t="shared" ref="J73" si="70">ROUND(I73*1.2,2)</f>
        <v>71656.2</v>
      </c>
      <c r="K73" s="43">
        <f t="shared" si="55"/>
        <v>59713.5</v>
      </c>
      <c r="L73" s="42">
        <f t="shared" si="55"/>
        <v>71656.2</v>
      </c>
      <c r="M73" s="101"/>
    </row>
    <row r="74" spans="1:13" s="99" customFormat="1" ht="17.25" customHeight="1" x14ac:dyDescent="0.25">
      <c r="A74" s="91">
        <f>A72+1</f>
        <v>32</v>
      </c>
      <c r="B74" s="92" t="s">
        <v>122</v>
      </c>
      <c r="C74" s="93" t="s">
        <v>22</v>
      </c>
      <c r="D74" s="94">
        <v>10</v>
      </c>
      <c r="E74" s="95">
        <v>18400</v>
      </c>
      <c r="F74" s="96">
        <f>ROUND(E74*D74,2)</f>
        <v>184000</v>
      </c>
      <c r="G74" s="96">
        <f>ROUND(F74*1.2,2)</f>
        <v>220800</v>
      </c>
      <c r="H74" s="97"/>
      <c r="I74" s="96"/>
      <c r="J74" s="96"/>
      <c r="K74" s="98">
        <f t="shared" si="55"/>
        <v>184000</v>
      </c>
      <c r="L74" s="96">
        <f t="shared" si="55"/>
        <v>220800</v>
      </c>
      <c r="M74" s="104" t="s">
        <v>141</v>
      </c>
    </row>
    <row r="75" spans="1:13" ht="21.75" customHeight="1" x14ac:dyDescent="0.25">
      <c r="A75" s="39" t="s">
        <v>44</v>
      </c>
      <c r="B75" s="40" t="s">
        <v>124</v>
      </c>
      <c r="C75" s="67" t="s">
        <v>22</v>
      </c>
      <c r="D75" s="69">
        <v>10</v>
      </c>
      <c r="E75" s="41"/>
      <c r="F75" s="42"/>
      <c r="G75" s="42"/>
      <c r="H75" s="48">
        <v>723</v>
      </c>
      <c r="I75" s="42">
        <f t="shared" ref="I75" si="71">ROUND(H75*D75,2)</f>
        <v>7230</v>
      </c>
      <c r="J75" s="42">
        <f t="shared" ref="J75" si="72">ROUND(I75*1.2,2)</f>
        <v>8676</v>
      </c>
      <c r="K75" s="43">
        <f t="shared" si="55"/>
        <v>7230</v>
      </c>
      <c r="L75" s="42">
        <f t="shared" si="55"/>
        <v>8676</v>
      </c>
      <c r="M75" s="101"/>
    </row>
    <row r="76" spans="1:13" s="49" customFormat="1" ht="24" customHeight="1" x14ac:dyDescent="0.3">
      <c r="A76" s="75" t="s">
        <v>26</v>
      </c>
      <c r="B76" s="76"/>
      <c r="C76" s="76"/>
      <c r="D76" s="76"/>
      <c r="E76" s="77"/>
      <c r="F76" s="53">
        <f>SUM(F7:F75)</f>
        <v>4584884.18</v>
      </c>
      <c r="G76" s="53">
        <f>ROUND(F76*1.2,2)</f>
        <v>5501861.0199999996</v>
      </c>
      <c r="H76" s="55"/>
      <c r="I76" s="53">
        <f>SUM(I7:I75)</f>
        <v>2937179.2800000003</v>
      </c>
      <c r="J76" s="53">
        <f>ROUND(I76*1.2,2)</f>
        <v>3524615.14</v>
      </c>
      <c r="K76" s="53">
        <f>SUM(K7:K75)</f>
        <v>7522063.4600000009</v>
      </c>
      <c r="L76" s="53">
        <f>ROUND(K76*1.2,2)</f>
        <v>9026476.1500000004</v>
      </c>
      <c r="M76" s="105"/>
    </row>
    <row r="78" spans="1:13" x14ac:dyDescent="0.25">
      <c r="K78" s="50"/>
    </row>
  </sheetData>
  <mergeCells count="11">
    <mergeCell ref="M13:M14"/>
    <mergeCell ref="A76:E76"/>
    <mergeCell ref="A1:A4"/>
    <mergeCell ref="B1:B4"/>
    <mergeCell ref="C1:C4"/>
    <mergeCell ref="D1:D4"/>
    <mergeCell ref="E1:L2"/>
    <mergeCell ref="E3:G3"/>
    <mergeCell ref="H3:J3"/>
    <mergeCell ref="K3:L3"/>
    <mergeCell ref="B6:D6"/>
  </mergeCells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КС</vt:lpstr>
      <vt:lpstr>КС!Область_печати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2024-06-19T07:32:25Z</dcterms:modified>
</cp:coreProperties>
</file>