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218FEE1B-4D75-4906-8B3A-B739F6C2AA4A}" xr6:coauthVersionLast="43" xr6:coauthVersionMax="43" xr10:uidLastSave="{00000000-0000-0000-0000-000000000000}"/>
  <bookViews>
    <workbookView xWindow="28680" yWindow="1530" windowWidth="29040" windowHeight="15840" xr2:uid="{44608FFA-DBE0-4689-AE66-2FB39D0226BA}"/>
  </bookViews>
  <sheets>
    <sheet name="ЭС2 Защита" sheetId="1" r:id="rId1"/>
  </sheets>
  <definedNames>
    <definedName name="_xlnm.Print_Area" localSheetId="0">'ЭС2 Защита'!$A$1:$L$25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1" l="1"/>
  <c r="J25" i="1"/>
  <c r="G25" i="1"/>
  <c r="I24" i="1" l="1"/>
  <c r="J24" i="1" s="1"/>
  <c r="D24" i="1"/>
  <c r="F24" i="1" s="1"/>
  <c r="F23" i="1"/>
  <c r="K23" i="1" s="1"/>
  <c r="F21" i="1"/>
  <c r="K21" i="1" s="1"/>
  <c r="F20" i="1"/>
  <c r="K20" i="1" s="1"/>
  <c r="D19" i="1"/>
  <c r="I19" i="1" s="1"/>
  <c r="F18" i="1"/>
  <c r="K18" i="1" s="1"/>
  <c r="I17" i="1"/>
  <c r="J17" i="1" s="1"/>
  <c r="L17" i="1" s="1"/>
  <c r="D17" i="1"/>
  <c r="F16" i="1"/>
  <c r="K16" i="1" s="1"/>
  <c r="I15" i="1"/>
  <c r="J15" i="1" s="1"/>
  <c r="D15" i="1"/>
  <c r="F14" i="1"/>
  <c r="K14" i="1" s="1"/>
  <c r="F13" i="1"/>
  <c r="G13" i="1" s="1"/>
  <c r="L13" i="1" s="1"/>
  <c r="G12" i="1"/>
  <c r="L12" i="1" s="1"/>
  <c r="F12" i="1"/>
  <c r="K12" i="1" s="1"/>
  <c r="K10" i="1"/>
  <c r="F10" i="1"/>
  <c r="G10" i="1" s="1"/>
  <c r="L10" i="1" s="1"/>
  <c r="F9" i="1"/>
  <c r="G9" i="1" s="1"/>
  <c r="L9" i="1" s="1"/>
  <c r="A9" i="1"/>
  <c r="A10" i="1" s="1"/>
  <c r="A12" i="1" s="1"/>
  <c r="A13" i="1" s="1"/>
  <c r="A14" i="1" s="1"/>
  <c r="A16" i="1" s="1"/>
  <c r="A18" i="1" s="1"/>
  <c r="A20" i="1" s="1"/>
  <c r="A21" i="1" s="1"/>
  <c r="A23" i="1" s="1"/>
  <c r="F8" i="1"/>
  <c r="G8" i="1" s="1"/>
  <c r="K17" i="1" l="1"/>
  <c r="K9" i="1"/>
  <c r="G16" i="1"/>
  <c r="L16" i="1" s="1"/>
  <c r="G18" i="1"/>
  <c r="L18" i="1" s="1"/>
  <c r="K13" i="1"/>
  <c r="L15" i="1"/>
  <c r="K24" i="1"/>
  <c r="G24" i="1"/>
  <c r="L24" i="1" s="1"/>
  <c r="L8" i="1"/>
  <c r="K19" i="1"/>
  <c r="J19" i="1"/>
  <c r="L19" i="1" s="1"/>
  <c r="F25" i="1"/>
  <c r="G21" i="1"/>
  <c r="L21" i="1" s="1"/>
  <c r="G23" i="1"/>
  <c r="L23" i="1" s="1"/>
  <c r="K8" i="1"/>
  <c r="G14" i="1"/>
  <c r="L14" i="1" s="1"/>
  <c r="K15" i="1"/>
  <c r="G20" i="1"/>
  <c r="L20" i="1" s="1"/>
  <c r="I25" i="1"/>
  <c r="K25" i="1" l="1"/>
</calcChain>
</file>

<file path=xl/sharedStrings.xml><?xml version="1.0" encoding="utf-8"?>
<sst xmlns="http://schemas.openxmlformats.org/spreadsheetml/2006/main" count="60" uniqueCount="42">
  <si>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</si>
  <si>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</si>
  <si>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</si>
  <si>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</si>
  <si>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</si>
  <si>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</si>
  <si>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</si>
  <si>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</si>
  <si>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</si>
  <si>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</si>
  <si>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</si>
  <si>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</si>
  <si>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</si>
  <si>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131-23-ЭС2. Защита кабельных линий на участке ПК07+10 (ж/д пути 33, 35,37, 39)</t>
  </si>
  <si>
    <t>Разборка дорожных покрытий</t>
  </si>
  <si>
    <t>1</t>
  </si>
  <si>
    <t xml:space="preserve">Разборка покрытий асфальтобетонных мех. способом </t>
  </si>
  <si>
    <t>м3</t>
  </si>
  <si>
    <t>стоимости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</si>
  <si>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</si>
  <si>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</si>
  <si>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стоимости из 217 пути</t>
  </si>
  <si>
    <t>Земляные работы</t>
  </si>
  <si>
    <t xml:space="preserve">Разработка грунта механизированным способом </t>
  </si>
  <si>
    <t>Доработка грунта в траншее вручную</t>
  </si>
  <si>
    <t xml:space="preserve">Устройство песчаного основания h=0,1м </t>
  </si>
  <si>
    <t>6.1</t>
  </si>
  <si>
    <t>Песок природный  средний</t>
  </si>
  <si>
    <t>Обратная засыпка песком вручную</t>
  </si>
  <si>
    <t>7.1</t>
  </si>
  <si>
    <t xml:space="preserve">Обратная засыпка траншеи песком </t>
  </si>
  <si>
    <t>8.1</t>
  </si>
  <si>
    <t>Уплотнение грунта пневматическими трамбовками</t>
  </si>
  <si>
    <t>Погрузка лишнего грунта в автосамосвалы</t>
  </si>
  <si>
    <t>т</t>
  </si>
  <si>
    <t>Переустройство кабельных линий</t>
  </si>
  <si>
    <t xml:space="preserve">Прокладка футляров разъемных из труб ПВХ разборных ф110мм для подземной укладки </t>
  </si>
  <si>
    <t>м</t>
  </si>
  <si>
    <t>11.1</t>
  </si>
  <si>
    <t>Труба разъемная ПВХ ф110мм</t>
  </si>
  <si>
    <t>цена по счету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</si>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</sst>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C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67">
    <xf numFmtId="0" fontId="0" fillId="0" borderId="0" xfId="0"/>
    <xf numFmtId="4" fontId="3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0" fontId="2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horizontal="center"/>
    </xf>
    <xf numFmtId="43" fontId="6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left" vertical="center" wrapText="1"/>
    </xf>
    <xf numFmtId="2" fontId="7" fillId="3" borderId="3" xfId="0" applyNumberFormat="1" applyFont="1" applyFill="1" applyBorder="1" applyAlignment="1">
      <alignment vertical="center" wrapText="1"/>
    </xf>
    <xf numFmtId="43" fontId="7" fillId="3" borderId="3" xfId="1" applyFont="1" applyFill="1" applyBorder="1" applyAlignment="1">
      <alignment vertical="center"/>
    </xf>
    <xf numFmtId="43" fontId="8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vertical="center"/>
    </xf>
    <xf numFmtId="43" fontId="8" fillId="3" borderId="3" xfId="1" applyFont="1" applyFill="1" applyBorder="1" applyAlignment="1">
      <alignment horizontal="center" vertical="center" wrapText="1"/>
    </xf>
    <xf numFmtId="0" fontId="10" fillId="0" borderId="0" xfId="0" applyFont="1"/>
    <xf numFmtId="43" fontId="8" fillId="3" borderId="3" xfId="1" applyNumberFormat="1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vertical="center" wrapText="1"/>
    </xf>
    <xf numFmtId="43" fontId="7" fillId="3" borderId="3" xfId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vertical="center" wrapText="1"/>
    </xf>
    <xf numFmtId="0" fontId="7" fillId="4" borderId="3" xfId="3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vertical="center" wrapText="1"/>
    </xf>
    <xf numFmtId="43" fontId="9" fillId="4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vertical="center"/>
    </xf>
    <xf numFmtId="43" fontId="8" fillId="4" borderId="3" xfId="1" applyNumberFormat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left" vertical="center" wrapText="1"/>
    </xf>
    <xf numFmtId="43" fontId="12" fillId="0" borderId="3" xfId="1" applyFont="1" applyBorder="1"/>
    <xf numFmtId="164" fontId="13" fillId="0" borderId="0" xfId="1" applyNumberFormat="1" applyFont="1"/>
    <xf numFmtId="0" fontId="13" fillId="0" borderId="0" xfId="0" applyFont="1"/>
    <xf numFmtId="164" fontId="0" fillId="0" borderId="0" xfId="1" applyNumberFormat="1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1" fillId="0" borderId="11" xfId="3" applyFont="1" applyBorder="1" applyAlignment="1">
      <alignment horizontal="right" wrapText="1"/>
    </xf>
    <xf numFmtId="0" fontId="11" fillId="0" borderId="12" xfId="3" applyFont="1" applyBorder="1" applyAlignment="1">
      <alignment horizontal="right" wrapText="1"/>
    </xf>
    <xf numFmtId="0" fontId="11" fillId="0" borderId="13" xfId="3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ЛокСмМТСН" xfId="2" xr:uid="{B11808BD-4416-4FC2-859B-1352AF596A97}"/>
    <cellStyle name="Обычный" xfId="0" builtinId="0"/>
    <cellStyle name="Обычный 2" xfId="3" xr:uid="{614DC8E3-9056-4F23-84B3-2A892C0C15B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841C-0DC8-464C-8186-98180DCE0B3F}">
  <dimension ref="A1:M25"/>
  <sheetViews>
    <sheetView tabSelected="1" view="pageBreakPreview" zoomScale="80" zoomScaleNormal="100" zoomScaleSheetLayoutView="80" workbookViewId="0">
      <selection activeCell="L25" sqref="L25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49" customWidth="1"/>
    <col min="8" max="8" width="16.140625" style="49" customWidth="1"/>
    <col min="9" max="12" width="16.140625" customWidth="1"/>
    <col min="13" max="13" width="55.42578125" customWidth="1"/>
  </cols>
  <sheetData>
    <row r="1" spans="1:13" ht="14.45" customHeight="1" x14ac:dyDescent="0.25">
      <c r="A1" s="55" t="s">
        <v>0</v>
      </c>
      <c r="B1" s="58" t="s">
        <v>1</v>
      </c>
      <c r="C1" s="61" t="s">
        <v>2</v>
      </c>
      <c r="D1" s="61" t="s">
        <v>3</v>
      </c>
      <c r="E1" s="62" t="s">
        <v>4</v>
      </c>
      <c r="F1" s="63"/>
      <c r="G1" s="63"/>
      <c r="H1" s="63"/>
      <c r="I1" s="63"/>
      <c r="J1" s="63"/>
      <c r="K1" s="63"/>
      <c r="L1" s="63"/>
    </row>
    <row r="2" spans="1:13" ht="14.45" customHeight="1" x14ac:dyDescent="0.25">
      <c r="A2" s="56"/>
      <c r="B2" s="59"/>
      <c r="C2" s="61"/>
      <c r="D2" s="61"/>
      <c r="E2" s="64"/>
      <c r="F2" s="65"/>
      <c r="G2" s="65"/>
      <c r="H2" s="65"/>
      <c r="I2" s="65"/>
      <c r="J2" s="65"/>
      <c r="K2" s="65"/>
      <c r="L2" s="65"/>
    </row>
    <row r="3" spans="1:13" ht="27.75" customHeight="1" x14ac:dyDescent="0.25">
      <c r="A3" s="56"/>
      <c r="B3" s="59"/>
      <c r="C3" s="61"/>
      <c r="D3" s="61"/>
      <c r="E3" s="61" t="s">
        <v>5</v>
      </c>
      <c r="F3" s="61"/>
      <c r="G3" s="61"/>
      <c r="H3" s="61" t="s">
        <v>6</v>
      </c>
      <c r="I3" s="61"/>
      <c r="J3" s="61"/>
      <c r="K3" s="66" t="s">
        <v>7</v>
      </c>
      <c r="L3" s="66"/>
    </row>
    <row r="4" spans="1:13" ht="56.1" customHeight="1" x14ac:dyDescent="0.25">
      <c r="A4" s="57"/>
      <c r="B4" s="60"/>
      <c r="C4" s="61"/>
      <c r="D4" s="61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50" t="s">
        <v>13</v>
      </c>
      <c r="C6" s="51"/>
      <c r="D6" s="51"/>
      <c r="E6" s="7"/>
      <c r="F6" s="8"/>
      <c r="G6" s="9"/>
      <c r="H6" s="9"/>
      <c r="I6" s="9"/>
      <c r="J6" s="9"/>
      <c r="K6" s="9"/>
      <c r="L6" s="9"/>
      <c r="M6" s="10"/>
    </row>
    <row r="7" spans="1:13" ht="20.25" customHeight="1" x14ac:dyDescent="0.25">
      <c r="A7" s="11"/>
      <c r="B7" s="12" t="s">
        <v>14</v>
      </c>
      <c r="C7" s="13"/>
      <c r="D7" s="14"/>
      <c r="E7" s="15"/>
      <c r="F7" s="16"/>
      <c r="G7" s="17"/>
      <c r="H7" s="18"/>
      <c r="I7" s="19"/>
      <c r="J7" s="19"/>
      <c r="K7" s="20"/>
      <c r="L7" s="19"/>
    </row>
    <row r="8" spans="1:13" ht="20.25" customHeight="1" x14ac:dyDescent="0.25">
      <c r="A8" s="21" t="s">
        <v>15</v>
      </c>
      <c r="B8" s="22" t="s">
        <v>16</v>
      </c>
      <c r="C8" s="13" t="s">
        <v>17</v>
      </c>
      <c r="D8" s="23">
        <v>4.0599999999999996</v>
      </c>
      <c r="E8" s="24">
        <v>4380.38</v>
      </c>
      <c r="F8" s="25">
        <f t="shared" ref="F8:F21" si="0">ROUND(E8*D8,2)</f>
        <v>17784.34</v>
      </c>
      <c r="G8" s="25">
        <f t="shared" ref="G8:G21" si="1">ROUND(F8*1.2,2)</f>
        <v>21341.21</v>
      </c>
      <c r="H8" s="26"/>
      <c r="I8" s="27"/>
      <c r="J8" s="27"/>
      <c r="K8" s="28">
        <f t="shared" ref="K8:L21" si="2">F8+I8</f>
        <v>17784.34</v>
      </c>
      <c r="L8" s="25">
        <f t="shared" si="2"/>
        <v>21341.21</v>
      </c>
      <c r="M8" s="29" t="s">
        <v>18</v>
      </c>
    </row>
    <row r="9" spans="1:13" ht="20.25" customHeight="1" x14ac:dyDescent="0.25">
      <c r="A9" s="21">
        <f t="shared" ref="A9:A10" si="3">A8+1</f>
        <v>2</v>
      </c>
      <c r="B9" s="22" t="s">
        <v>19</v>
      </c>
      <c r="C9" s="13" t="s">
        <v>17</v>
      </c>
      <c r="D9" s="23">
        <v>6.42</v>
      </c>
      <c r="E9" s="26">
        <v>304</v>
      </c>
      <c r="F9" s="25">
        <f t="shared" si="0"/>
        <v>1951.68</v>
      </c>
      <c r="G9" s="25">
        <f t="shared" si="1"/>
        <v>2342.02</v>
      </c>
      <c r="H9" s="30"/>
      <c r="I9" s="27"/>
      <c r="J9" s="27"/>
      <c r="K9" s="28">
        <f t="shared" si="2"/>
        <v>1951.68</v>
      </c>
      <c r="L9" s="27">
        <f t="shared" si="2"/>
        <v>2342.02</v>
      </c>
      <c r="M9" s="29" t="s">
        <v>18</v>
      </c>
    </row>
    <row r="10" spans="1:13" ht="20.25" customHeight="1" x14ac:dyDescent="0.25">
      <c r="A10" s="21">
        <f t="shared" si="3"/>
        <v>3</v>
      </c>
      <c r="B10" s="22" t="s">
        <v>20</v>
      </c>
      <c r="C10" s="13" t="s">
        <v>17</v>
      </c>
      <c r="D10" s="23">
        <v>10.48</v>
      </c>
      <c r="E10" s="24">
        <v>544.86</v>
      </c>
      <c r="F10" s="25">
        <f t="shared" si="0"/>
        <v>5710.13</v>
      </c>
      <c r="G10" s="25">
        <f t="shared" si="1"/>
        <v>6852.16</v>
      </c>
      <c r="H10" s="26"/>
      <c r="I10" s="27"/>
      <c r="J10" s="27"/>
      <c r="K10" s="28">
        <f t="shared" si="2"/>
        <v>5710.13</v>
      </c>
      <c r="L10" s="27">
        <f t="shared" si="2"/>
        <v>6852.16</v>
      </c>
      <c r="M10" s="29" t="s">
        <v>21</v>
      </c>
    </row>
    <row r="11" spans="1:13" ht="18.75" customHeight="1" x14ac:dyDescent="0.25">
      <c r="A11" s="31"/>
      <c r="B11" s="32" t="s">
        <v>22</v>
      </c>
      <c r="C11" s="33"/>
      <c r="D11" s="34"/>
      <c r="E11" s="26"/>
      <c r="F11" s="24"/>
      <c r="G11" s="24"/>
      <c r="H11" s="26"/>
      <c r="I11" s="24"/>
      <c r="J11" s="24"/>
      <c r="K11" s="35"/>
      <c r="L11" s="24"/>
    </row>
    <row r="12" spans="1:13" ht="18.75" customHeight="1" x14ac:dyDescent="0.25">
      <c r="A12" s="36">
        <f>A10+1</f>
        <v>4</v>
      </c>
      <c r="B12" s="22" t="s">
        <v>23</v>
      </c>
      <c r="C12" s="33" t="s">
        <v>17</v>
      </c>
      <c r="D12" s="37">
        <v>13.1</v>
      </c>
      <c r="E12" s="26">
        <v>308.75</v>
      </c>
      <c r="F12" s="25">
        <f t="shared" ref="F12" si="4">ROUND(E12*D12,2)</f>
        <v>4044.63</v>
      </c>
      <c r="G12" s="25">
        <f t="shared" ref="G12" si="5">ROUND(F12*1.2,2)</f>
        <v>4853.5600000000004</v>
      </c>
      <c r="H12" s="26"/>
      <c r="I12" s="24"/>
      <c r="J12" s="24"/>
      <c r="K12" s="35">
        <f t="shared" ref="K12:L12" si="6">F12+I12</f>
        <v>4044.63</v>
      </c>
      <c r="L12" s="24">
        <f t="shared" si="6"/>
        <v>4853.5600000000004</v>
      </c>
    </row>
    <row r="13" spans="1:13" ht="18.75" customHeight="1" x14ac:dyDescent="0.25">
      <c r="A13" s="36">
        <f>A12+1</f>
        <v>5</v>
      </c>
      <c r="B13" s="22" t="s">
        <v>24</v>
      </c>
      <c r="C13" s="33" t="s">
        <v>17</v>
      </c>
      <c r="D13" s="37">
        <v>5.62</v>
      </c>
      <c r="E13" s="26">
        <v>1688.15</v>
      </c>
      <c r="F13" s="25">
        <f t="shared" si="0"/>
        <v>9487.4</v>
      </c>
      <c r="G13" s="25">
        <f t="shared" si="1"/>
        <v>11384.88</v>
      </c>
      <c r="H13" s="26"/>
      <c r="I13" s="24"/>
      <c r="J13" s="24"/>
      <c r="K13" s="35">
        <f t="shared" si="2"/>
        <v>9487.4</v>
      </c>
      <c r="L13" s="24">
        <f t="shared" si="2"/>
        <v>11384.88</v>
      </c>
    </row>
    <row r="14" spans="1:13" ht="20.25" customHeight="1" x14ac:dyDescent="0.25">
      <c r="A14" s="36">
        <f>A13+1</f>
        <v>6</v>
      </c>
      <c r="B14" s="22" t="s">
        <v>25</v>
      </c>
      <c r="C14" s="13" t="s">
        <v>17</v>
      </c>
      <c r="D14" s="23">
        <v>2.58</v>
      </c>
      <c r="E14" s="26">
        <v>1310.05</v>
      </c>
      <c r="F14" s="25">
        <f t="shared" si="0"/>
        <v>3379.93</v>
      </c>
      <c r="G14" s="25">
        <f t="shared" si="1"/>
        <v>4055.92</v>
      </c>
      <c r="H14" s="30"/>
      <c r="I14" s="19"/>
      <c r="J14" s="19"/>
      <c r="K14" s="35">
        <f t="shared" si="2"/>
        <v>3379.93</v>
      </c>
      <c r="L14" s="24">
        <f t="shared" si="2"/>
        <v>4055.92</v>
      </c>
    </row>
    <row r="15" spans="1:13" ht="20.25" customHeight="1" x14ac:dyDescent="0.25">
      <c r="A15" s="21" t="s">
        <v>26</v>
      </c>
      <c r="B15" s="38" t="s">
        <v>27</v>
      </c>
      <c r="C15" s="39" t="s">
        <v>17</v>
      </c>
      <c r="D15" s="40">
        <f>ROUND(2.58*1.1,2)</f>
        <v>2.84</v>
      </c>
      <c r="E15" s="41"/>
      <c r="F15" s="42"/>
      <c r="G15" s="42"/>
      <c r="H15" s="43">
        <v>1191.3</v>
      </c>
      <c r="I15" s="42">
        <f>ROUND(H15*D15,2)</f>
        <v>3383.29</v>
      </c>
      <c r="J15" s="42">
        <f>ROUND(I15*1.2,2)</f>
        <v>4059.95</v>
      </c>
      <c r="K15" s="44">
        <f t="shared" si="2"/>
        <v>3383.29</v>
      </c>
      <c r="L15" s="42">
        <f t="shared" si="2"/>
        <v>4059.95</v>
      </c>
    </row>
    <row r="16" spans="1:13" ht="18" customHeight="1" x14ac:dyDescent="0.25">
      <c r="A16" s="36">
        <f>A14+1</f>
        <v>7</v>
      </c>
      <c r="B16" s="45" t="s">
        <v>28</v>
      </c>
      <c r="C16" s="33" t="s">
        <v>17</v>
      </c>
      <c r="D16" s="37">
        <v>7.41</v>
      </c>
      <c r="E16" s="26">
        <v>1310.05</v>
      </c>
      <c r="F16" s="25">
        <f t="shared" ref="F16" si="7">ROUND(E16*D16,2)</f>
        <v>9707.4699999999993</v>
      </c>
      <c r="G16" s="25">
        <f t="shared" ref="G16" si="8">ROUND(F16*1.2,2)</f>
        <v>11648.96</v>
      </c>
      <c r="H16" s="30"/>
      <c r="I16" s="24"/>
      <c r="J16" s="24"/>
      <c r="K16" s="35">
        <f t="shared" si="2"/>
        <v>9707.4699999999993</v>
      </c>
      <c r="L16" s="24">
        <f t="shared" si="2"/>
        <v>11648.96</v>
      </c>
    </row>
    <row r="17" spans="1:13" ht="20.25" customHeight="1" x14ac:dyDescent="0.25">
      <c r="A17" s="21" t="s">
        <v>29</v>
      </c>
      <c r="B17" s="38" t="s">
        <v>27</v>
      </c>
      <c r="C17" s="39" t="s">
        <v>17</v>
      </c>
      <c r="D17" s="40">
        <f>ROUND(7.41*1.1,2)</f>
        <v>8.15</v>
      </c>
      <c r="E17" s="41"/>
      <c r="F17" s="42"/>
      <c r="G17" s="42"/>
      <c r="H17" s="43">
        <v>1191.3</v>
      </c>
      <c r="I17" s="42">
        <f>ROUND(H17*D17,2)</f>
        <v>9709.1</v>
      </c>
      <c r="J17" s="42">
        <f>ROUND(I17*1.2,2)</f>
        <v>11650.92</v>
      </c>
      <c r="K17" s="44">
        <f t="shared" si="2"/>
        <v>9709.1</v>
      </c>
      <c r="L17" s="42">
        <f t="shared" si="2"/>
        <v>11650.92</v>
      </c>
    </row>
    <row r="18" spans="1:13" ht="18.75" customHeight="1" x14ac:dyDescent="0.25">
      <c r="A18" s="36">
        <f>A16+1</f>
        <v>8</v>
      </c>
      <c r="B18" s="45" t="s">
        <v>30</v>
      </c>
      <c r="C18" s="33" t="s">
        <v>17</v>
      </c>
      <c r="D18" s="37">
        <v>18.600000000000001</v>
      </c>
      <c r="E18" s="26">
        <v>1310.05</v>
      </c>
      <c r="F18" s="25">
        <f t="shared" ref="F18" si="9">ROUND(E18*D18,2)</f>
        <v>24366.93</v>
      </c>
      <c r="G18" s="25">
        <f t="shared" ref="G18" si="10">ROUND(F18*1.2,2)</f>
        <v>29240.32</v>
      </c>
      <c r="H18" s="30"/>
      <c r="I18" s="24"/>
      <c r="J18" s="24"/>
      <c r="K18" s="35">
        <f t="shared" si="2"/>
        <v>24366.93</v>
      </c>
      <c r="L18" s="24">
        <f t="shared" si="2"/>
        <v>29240.32</v>
      </c>
    </row>
    <row r="19" spans="1:13" ht="20.25" customHeight="1" x14ac:dyDescent="0.25">
      <c r="A19" s="21" t="s">
        <v>31</v>
      </c>
      <c r="B19" s="38" t="s">
        <v>27</v>
      </c>
      <c r="C19" s="39" t="s">
        <v>17</v>
      </c>
      <c r="D19" s="40">
        <f>ROUND(18.6*1.1,2)</f>
        <v>20.46</v>
      </c>
      <c r="E19" s="41"/>
      <c r="F19" s="42"/>
      <c r="G19" s="42"/>
      <c r="H19" s="43">
        <v>1191.3</v>
      </c>
      <c r="I19" s="42">
        <f>ROUND(H19*D19,2)</f>
        <v>24374</v>
      </c>
      <c r="J19" s="42">
        <f>ROUND(I19*1.2,2)</f>
        <v>29248.799999999999</v>
      </c>
      <c r="K19" s="44">
        <f t="shared" si="2"/>
        <v>24374</v>
      </c>
      <c r="L19" s="42">
        <f t="shared" si="2"/>
        <v>29248.799999999999</v>
      </c>
    </row>
    <row r="20" spans="1:13" ht="18.75" customHeight="1" x14ac:dyDescent="0.25">
      <c r="A20" s="31">
        <f>A18+1</f>
        <v>9</v>
      </c>
      <c r="B20" s="45" t="s">
        <v>32</v>
      </c>
      <c r="C20" s="33" t="s">
        <v>17</v>
      </c>
      <c r="D20" s="37">
        <v>18.600000000000001</v>
      </c>
      <c r="E20" s="26">
        <v>188.1</v>
      </c>
      <c r="F20" s="25">
        <f t="shared" si="0"/>
        <v>3498.66</v>
      </c>
      <c r="G20" s="25">
        <f t="shared" si="1"/>
        <v>4198.3900000000003</v>
      </c>
      <c r="H20" s="35"/>
      <c r="I20" s="27"/>
      <c r="J20" s="27"/>
      <c r="K20" s="35">
        <f t="shared" si="2"/>
        <v>3498.66</v>
      </c>
      <c r="L20" s="24">
        <f t="shared" si="2"/>
        <v>4198.3900000000003</v>
      </c>
    </row>
    <row r="21" spans="1:13" ht="18.75" customHeight="1" x14ac:dyDescent="0.25">
      <c r="A21" s="31">
        <f>A20+1</f>
        <v>10</v>
      </c>
      <c r="B21" s="45" t="s">
        <v>33</v>
      </c>
      <c r="C21" s="33" t="s">
        <v>34</v>
      </c>
      <c r="D21" s="37">
        <v>35.57</v>
      </c>
      <c r="E21" s="26">
        <v>308.75</v>
      </c>
      <c r="F21" s="25">
        <f t="shared" si="0"/>
        <v>10982.24</v>
      </c>
      <c r="G21" s="25">
        <f t="shared" si="1"/>
        <v>13178.69</v>
      </c>
      <c r="H21" s="26"/>
      <c r="I21" s="24"/>
      <c r="J21" s="24"/>
      <c r="K21" s="35">
        <f t="shared" si="2"/>
        <v>10982.24</v>
      </c>
      <c r="L21" s="24">
        <f t="shared" si="2"/>
        <v>13178.69</v>
      </c>
    </row>
    <row r="22" spans="1:13" ht="22.5" customHeight="1" x14ac:dyDescent="0.25">
      <c r="A22" s="31"/>
      <c r="B22" s="32" t="s">
        <v>35</v>
      </c>
      <c r="C22" s="33"/>
      <c r="D22" s="37"/>
      <c r="E22" s="26"/>
      <c r="F22" s="25"/>
      <c r="G22" s="25"/>
      <c r="H22" s="26"/>
      <c r="I22" s="24"/>
      <c r="J22" s="24"/>
      <c r="K22" s="35"/>
      <c r="L22" s="24"/>
    </row>
    <row r="23" spans="1:13" ht="33" customHeight="1" x14ac:dyDescent="0.25">
      <c r="A23" s="31">
        <f>A21+1</f>
        <v>11</v>
      </c>
      <c r="B23" s="45" t="s">
        <v>36</v>
      </c>
      <c r="C23" s="33" t="s">
        <v>37</v>
      </c>
      <c r="D23" s="37">
        <v>63.3</v>
      </c>
      <c r="E23" s="26">
        <v>1932.3</v>
      </c>
      <c r="F23" s="25">
        <f t="shared" ref="F23:F24" si="11">ROUND(E23*D23,2)</f>
        <v>122314.59</v>
      </c>
      <c r="G23" s="25">
        <f t="shared" ref="G23:G24" si="12">ROUND(F23*1.2,2)</f>
        <v>146777.51</v>
      </c>
      <c r="H23" s="18"/>
      <c r="I23" s="19"/>
      <c r="J23" s="19"/>
      <c r="K23" s="35">
        <f t="shared" ref="K23:L24" si="13">F23+I23</f>
        <v>122314.59</v>
      </c>
      <c r="L23" s="24">
        <f t="shared" si="13"/>
        <v>146777.51</v>
      </c>
      <c r="M23" s="10"/>
    </row>
    <row r="24" spans="1:13" ht="18.75" customHeight="1" x14ac:dyDescent="0.25">
      <c r="A24" s="21" t="s">
        <v>38</v>
      </c>
      <c r="B24" s="38" t="s">
        <v>39</v>
      </c>
      <c r="C24" s="39" t="s">
        <v>37</v>
      </c>
      <c r="D24" s="40">
        <f>ROUND(63.3*1.02,2)</f>
        <v>64.569999999999993</v>
      </c>
      <c r="E24" s="41"/>
      <c r="F24" s="42">
        <f t="shared" si="11"/>
        <v>0</v>
      </c>
      <c r="G24" s="42">
        <f t="shared" si="12"/>
        <v>0</v>
      </c>
      <c r="H24" s="43">
        <v>1437.5</v>
      </c>
      <c r="I24" s="42">
        <f t="shared" ref="I24" si="14">ROUND(H24*D24,2)</f>
        <v>92819.38</v>
      </c>
      <c r="J24" s="42">
        <f t="shared" ref="J24" si="15">ROUND(I24*1.2,2)</f>
        <v>111383.26</v>
      </c>
      <c r="K24" s="44">
        <f t="shared" si="13"/>
        <v>92819.38</v>
      </c>
      <c r="L24" s="42">
        <f t="shared" si="13"/>
        <v>111383.26</v>
      </c>
      <c r="M24" t="s">
        <v>40</v>
      </c>
    </row>
    <row r="25" spans="1:13" s="48" customFormat="1" ht="21" customHeight="1" x14ac:dyDescent="0.3">
      <c r="A25" s="52" t="s">
        <v>41</v>
      </c>
      <c r="B25" s="53"/>
      <c r="C25" s="53"/>
      <c r="D25" s="53"/>
      <c r="E25" s="54"/>
      <c r="F25" s="46">
        <f>SUM(F7:F24)</f>
        <v>213228</v>
      </c>
      <c r="G25" s="46">
        <f>ROUND(F25*1.2,2)</f>
        <v>255873.6</v>
      </c>
      <c r="H25" s="47"/>
      <c r="I25" s="46">
        <f>SUM(I7:I24)</f>
        <v>130285.77</v>
      </c>
      <c r="J25" s="46">
        <f>ROUND(I25*1.2,2)</f>
        <v>156342.92000000001</v>
      </c>
      <c r="K25" s="46">
        <f>SUM(K7:K24)</f>
        <v>343513.77</v>
      </c>
      <c r="L25" s="46">
        <f>ROUND(K25*1.2,2)</f>
        <v>412216.52</v>
      </c>
    </row>
  </sheetData>
  <mergeCells count="10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ЭС2 Защита</vt:lpstr>
      <vt:lpstr>'ЭС2 Защита'!Область_печати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2024-02-27T13:37:52Z</dcterms:created>
  <dcterms:modified xsi:type="dcterms:W3CDTF">2024-02-27T16:12:44Z</dcterms:modified>
</cp:coreProperties>
</file>