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A3A143F4-BC1A-4C2A-B7B4-2FF563B913E7}" xr6:coauthVersionLast="43" xr6:coauthVersionMax="43" xr10:uidLastSave="{00000000-0000-0000-0000-000000000000}"/>
  <bookViews>
    <workbookView xWindow="28680" yWindow="1530" windowWidth="29040" windowHeight="15840" xr2:uid="{687BA0E9-F324-4F44-81C1-D88360CE9B3C}"/>
  </bookViews>
  <sheets>
    <sheet name="СС" sheetId="1" r:id="rId1"/>
  </sheets>
  <definedNames>
    <definedName name="_xlnm.Print_Area" localSheetId="0">СС!$A$1:$L$30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J30" i="1"/>
  <c r="G30" i="1"/>
  <c r="D21" i="1" l="1"/>
  <c r="D17" i="1"/>
  <c r="D27" i="1"/>
  <c r="D25" i="1"/>
  <c r="I29" i="1" l="1"/>
  <c r="K29" i="1" s="1"/>
  <c r="F28" i="1"/>
  <c r="I27" i="1"/>
  <c r="F26" i="1"/>
  <c r="G26" i="1" s="1"/>
  <c r="L26" i="1" s="1"/>
  <c r="I25" i="1"/>
  <c r="F24" i="1"/>
  <c r="K24" i="1" s="1"/>
  <c r="F22" i="1"/>
  <c r="G22" i="1" s="1"/>
  <c r="L22" i="1" s="1"/>
  <c r="I21" i="1"/>
  <c r="F20" i="1"/>
  <c r="K20" i="1" s="1"/>
  <c r="F19" i="1"/>
  <c r="K19" i="1" s="1"/>
  <c r="F18" i="1"/>
  <c r="G18" i="1" s="1"/>
  <c r="L18" i="1" s="1"/>
  <c r="I17" i="1"/>
  <c r="F16" i="1"/>
  <c r="G16" i="1" s="1"/>
  <c r="L16" i="1" s="1"/>
  <c r="D15" i="1"/>
  <c r="I15" i="1" s="1"/>
  <c r="F14" i="1"/>
  <c r="K14" i="1" s="1"/>
  <c r="F13" i="1"/>
  <c r="K13" i="1" s="1"/>
  <c r="F12" i="1"/>
  <c r="G12" i="1" s="1"/>
  <c r="L12" i="1" s="1"/>
  <c r="A12" i="1"/>
  <c r="A13" i="1" s="1"/>
  <c r="A14" i="1" s="1"/>
  <c r="A16" i="1" s="1"/>
  <c r="A18" i="1" s="1"/>
  <c r="A19" i="1" s="1"/>
  <c r="A20" i="1" s="1"/>
  <c r="A22" i="1" s="1"/>
  <c r="A24" i="1" s="1"/>
  <c r="A26" i="1" s="1"/>
  <c r="A28" i="1" s="1"/>
  <c r="F10" i="1"/>
  <c r="K10" i="1" s="1"/>
  <c r="A10" i="1"/>
  <c r="F9" i="1"/>
  <c r="K9" i="1" s="1"/>
  <c r="A9" i="1"/>
  <c r="F8" i="1"/>
  <c r="K26" i="1" l="1"/>
  <c r="G24" i="1"/>
  <c r="L24" i="1" s="1"/>
  <c r="G10" i="1"/>
  <c r="L10" i="1" s="1"/>
  <c r="G14" i="1"/>
  <c r="L14" i="1" s="1"/>
  <c r="K18" i="1"/>
  <c r="G20" i="1"/>
  <c r="L20" i="1" s="1"/>
  <c r="K12" i="1"/>
  <c r="K17" i="1"/>
  <c r="J17" i="1"/>
  <c r="L17" i="1" s="1"/>
  <c r="F30" i="1"/>
  <c r="K8" i="1"/>
  <c r="G8" i="1"/>
  <c r="K15" i="1"/>
  <c r="I30" i="1"/>
  <c r="J15" i="1"/>
  <c r="J27" i="1"/>
  <c r="L27" i="1" s="1"/>
  <c r="K27" i="1"/>
  <c r="G28" i="1"/>
  <c r="L28" i="1" s="1"/>
  <c r="K28" i="1"/>
  <c r="K21" i="1"/>
  <c r="J21" i="1"/>
  <c r="L21" i="1" s="1"/>
  <c r="J25" i="1"/>
  <c r="L25" i="1" s="1"/>
  <c r="K25" i="1"/>
  <c r="G9" i="1"/>
  <c r="L9" i="1" s="1"/>
  <c r="K16" i="1"/>
  <c r="K22" i="1"/>
  <c r="J29" i="1"/>
  <c r="L29" i="1" s="1"/>
  <c r="G13" i="1"/>
  <c r="L13" i="1" s="1"/>
  <c r="G19" i="1"/>
  <c r="L19" i="1" s="1"/>
  <c r="K30" i="1" l="1"/>
  <c r="L8" i="1"/>
  <c r="L15" i="1"/>
</calcChain>
</file>

<file path=xl/sharedStrings.xml><?xml version="1.0" encoding="utf-8"?>
<sst xmlns="http://schemas.openxmlformats.org/spreadsheetml/2006/main" count="74" uniqueCount="51">
  <si>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</si>
  <si>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</si>
  <si>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</si>
  <si>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</si>
  <si>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</si>
  <si>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</si>
  <si>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</si>
  <si>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</si>
  <si>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</si>
  <si>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</si>
  <si>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</si>
  <si>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</si>
  <si>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</si>
  <si>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131-23-СС. Переустройство кабельной канализации связи</t>
  </si>
  <si>
    <t>Разборка дорожных покрытий</t>
  </si>
  <si>
    <t>1</t>
  </si>
  <si>
    <t xml:space="preserve">Разборка покрытий асфальтобетонных мех. способом </t>
  </si>
  <si>
    <t>м3</t>
  </si>
  <si>
    <t>стоимости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</si>
  <si>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</si>
  <si>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</si>
  <si>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стоимости из 217 пути</t>
  </si>
  <si>
    <t>Земляные работы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</si>
  <si>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</si>
  <si>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</si>
  <si>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</si>
  <si>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6.1</t>
  </si>
  <si>
    <t>Песок природный  средний</t>
  </si>
  <si>
    <t>Обратная засыпка песком вручную</t>
  </si>
  <si>
    <t>7.1</t>
  </si>
  <si>
    <t>Обратная засыпка траншеи грунтом</t>
  </si>
  <si>
    <t>Уплотнение грунта пневматическими трамбовками</t>
  </si>
  <si>
    <t>Обратная засыпка траншеи щебнем</t>
  </si>
  <si>
    <t>10.1</t>
  </si>
  <si>
    <t>Щебень</t>
  </si>
  <si>
    <t>Погрузка лишнего грунта в автосамосвалы</t>
  </si>
  <si>
    <t>т</t>
  </si>
  <si>
    <t>Защита кабеля связи</t>
  </si>
  <si>
    <t>Устройство защитного футляра из труб ПНД гофрированных двустенных ф160 мм на существующем кабеле</t>
  </si>
  <si>
    <t>м</t>
  </si>
  <si>
    <t>стоимость из НВК5</t>
  </si>
  <si>
    <t>12.1</t>
  </si>
  <si>
    <t>Труба ПНД гофрированная двустенная ф160 мм</t>
  </si>
  <si>
    <t>цена по счету</t>
  </si>
  <si>
    <t>Протаскивание труб ПНД гофрированных двустенных ф110 мм в трубу ф160</t>
  </si>
  <si>
    <t>13.1</t>
  </si>
  <si>
    <t>Труба ПНД гофрированная двустенная ф110 мм</t>
  </si>
  <si>
    <t>Прокладка ленты сигнальной ЛСЭ шириной 250мм</t>
  </si>
  <si>
    <t>14.1</t>
  </si>
  <si>
    <t>Лента сигнальная ЛСЭ-300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</si>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</sst>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68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43" fontId="7" fillId="3" borderId="3" xfId="1" applyFont="1" applyFill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10" fillId="0" borderId="0" xfId="0" applyFont="1"/>
    <xf numFmtId="43" fontId="8" fillId="3" borderId="3" xfId="1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7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43" fontId="9" fillId="0" borderId="3" xfId="1" applyFont="1" applyFill="1" applyBorder="1" applyAlignment="1">
      <alignment horizontal="center" vertical="center" wrapText="1"/>
    </xf>
    <xf numFmtId="43" fontId="4" fillId="0" borderId="3" xfId="1" applyFont="1" applyBorder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3" fontId="11" fillId="0" borderId="3" xfId="1" applyFont="1" applyBorder="1"/>
  </cellXfs>
  <cellStyles count="4">
    <cellStyle name="ЛокСмМТСН" xfId="2" xr:uid="{E0173973-54BE-41A3-A5BC-FE4DAFE44075}"/>
    <cellStyle name="Обычный" xfId="0" builtinId="0"/>
    <cellStyle name="Обычный 2" xfId="3" xr:uid="{E17E777C-08DC-470E-AADE-24F04A6653FC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C4AF-DE64-4932-B241-046B7E939815}">
  <dimension ref="A1:M30"/>
  <sheetViews>
    <sheetView tabSelected="1" view="pageBreakPreview" zoomScale="80" zoomScaleNormal="100" zoomScaleSheetLayoutView="80" workbookViewId="0">
      <selection activeCell="L30" sqref="L3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49" customWidth="1"/>
    <col min="8" max="8" width="16.140625" style="49" customWidth="1"/>
    <col min="9" max="12" width="16.140625" customWidth="1"/>
    <col min="13" max="13" width="55.42578125" customWidth="1"/>
  </cols>
  <sheetData>
    <row r="1" spans="1:13" ht="14.45" customHeight="1" x14ac:dyDescent="0.25">
      <c r="A1" s="55" t="s">
        <v>0</v>
      </c>
      <c r="B1" s="58" t="s">
        <v>1</v>
      </c>
      <c r="C1" s="61" t="s">
        <v>2</v>
      </c>
      <c r="D1" s="61" t="s">
        <v>3</v>
      </c>
      <c r="E1" s="62" t="s">
        <v>4</v>
      </c>
      <c r="F1" s="63"/>
      <c r="G1" s="63"/>
      <c r="H1" s="63"/>
      <c r="I1" s="63"/>
      <c r="J1" s="63"/>
      <c r="K1" s="63"/>
      <c r="L1" s="63"/>
    </row>
    <row r="2" spans="1:13" ht="14.45" customHeight="1" x14ac:dyDescent="0.25">
      <c r="A2" s="56"/>
      <c r="B2" s="59"/>
      <c r="C2" s="61"/>
      <c r="D2" s="61"/>
      <c r="E2" s="64"/>
      <c r="F2" s="65"/>
      <c r="G2" s="65"/>
      <c r="H2" s="65"/>
      <c r="I2" s="65"/>
      <c r="J2" s="65"/>
      <c r="K2" s="65"/>
      <c r="L2" s="65"/>
    </row>
    <row r="3" spans="1:13" ht="27.75" customHeight="1" x14ac:dyDescent="0.25">
      <c r="A3" s="56"/>
      <c r="B3" s="59"/>
      <c r="C3" s="61"/>
      <c r="D3" s="61"/>
      <c r="E3" s="61" t="s">
        <v>5</v>
      </c>
      <c r="F3" s="61"/>
      <c r="G3" s="61"/>
      <c r="H3" s="61" t="s">
        <v>6</v>
      </c>
      <c r="I3" s="61"/>
      <c r="J3" s="61"/>
      <c r="K3" s="66" t="s">
        <v>7</v>
      </c>
      <c r="L3" s="66"/>
    </row>
    <row r="4" spans="1:13" ht="56.1" customHeight="1" x14ac:dyDescent="0.25">
      <c r="A4" s="57"/>
      <c r="B4" s="60"/>
      <c r="C4" s="61"/>
      <c r="D4" s="6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50" t="s">
        <v>13</v>
      </c>
      <c r="C6" s="51"/>
      <c r="D6" s="51"/>
      <c r="E6" s="7"/>
      <c r="F6" s="8"/>
      <c r="G6" s="9"/>
      <c r="H6" s="9"/>
      <c r="I6" s="9"/>
      <c r="J6" s="9"/>
      <c r="K6" s="9"/>
      <c r="L6" s="9"/>
      <c r="M6" s="10"/>
    </row>
    <row r="7" spans="1:13" ht="20.25" customHeight="1" x14ac:dyDescent="0.25">
      <c r="A7" s="11"/>
      <c r="B7" s="12" t="s">
        <v>14</v>
      </c>
      <c r="C7" s="13"/>
      <c r="D7" s="14"/>
      <c r="E7" s="15"/>
      <c r="F7" s="16"/>
      <c r="G7" s="17"/>
      <c r="H7" s="18"/>
      <c r="I7" s="19"/>
      <c r="J7" s="19"/>
      <c r="K7" s="20"/>
      <c r="L7" s="19"/>
    </row>
    <row r="8" spans="1:13" ht="20.25" customHeight="1" x14ac:dyDescent="0.25">
      <c r="A8" s="21" t="s">
        <v>15</v>
      </c>
      <c r="B8" s="22" t="s">
        <v>16</v>
      </c>
      <c r="C8" s="13" t="s">
        <v>17</v>
      </c>
      <c r="D8" s="23">
        <v>9.49</v>
      </c>
      <c r="E8" s="24">
        <v>4380.38</v>
      </c>
      <c r="F8" s="25">
        <f t="shared" ref="F8:F22" si="0">ROUND(E8*D8,2)</f>
        <v>41569.81</v>
      </c>
      <c r="G8" s="25">
        <f t="shared" ref="G8:G22" si="1">ROUND(F8*1.2,2)</f>
        <v>49883.77</v>
      </c>
      <c r="H8" s="26"/>
      <c r="I8" s="27"/>
      <c r="J8" s="27"/>
      <c r="K8" s="28">
        <f t="shared" ref="K8:L22" si="2">F8+I8</f>
        <v>41569.81</v>
      </c>
      <c r="L8" s="25">
        <f t="shared" si="2"/>
        <v>49883.77</v>
      </c>
      <c r="M8" s="29" t="s">
        <v>18</v>
      </c>
    </row>
    <row r="9" spans="1:13" ht="20.25" customHeight="1" x14ac:dyDescent="0.25">
      <c r="A9" s="21">
        <f t="shared" ref="A9:A10" si="3">A8+1</f>
        <v>2</v>
      </c>
      <c r="B9" s="22" t="s">
        <v>19</v>
      </c>
      <c r="C9" s="13" t="s">
        <v>17</v>
      </c>
      <c r="D9" s="23">
        <v>14.99</v>
      </c>
      <c r="E9" s="26">
        <v>304</v>
      </c>
      <c r="F9" s="25">
        <f t="shared" si="0"/>
        <v>4556.96</v>
      </c>
      <c r="G9" s="25">
        <f t="shared" si="1"/>
        <v>5468.35</v>
      </c>
      <c r="H9" s="30"/>
      <c r="I9" s="27"/>
      <c r="J9" s="27"/>
      <c r="K9" s="28">
        <f t="shared" si="2"/>
        <v>4556.96</v>
      </c>
      <c r="L9" s="27">
        <f t="shared" si="2"/>
        <v>5468.35</v>
      </c>
      <c r="M9" s="29" t="s">
        <v>18</v>
      </c>
    </row>
    <row r="10" spans="1:13" ht="20.25" customHeight="1" x14ac:dyDescent="0.25">
      <c r="A10" s="21">
        <f t="shared" si="3"/>
        <v>3</v>
      </c>
      <c r="B10" s="22" t="s">
        <v>20</v>
      </c>
      <c r="C10" s="13" t="s">
        <v>17</v>
      </c>
      <c r="D10" s="23">
        <v>24.48</v>
      </c>
      <c r="E10" s="24">
        <v>544.86</v>
      </c>
      <c r="F10" s="25">
        <f t="shared" si="0"/>
        <v>13338.17</v>
      </c>
      <c r="G10" s="25">
        <f t="shared" si="1"/>
        <v>16005.8</v>
      </c>
      <c r="H10" s="26"/>
      <c r="I10" s="27"/>
      <c r="J10" s="27"/>
      <c r="K10" s="28">
        <f t="shared" si="2"/>
        <v>13338.17</v>
      </c>
      <c r="L10" s="27">
        <f t="shared" si="2"/>
        <v>16005.8</v>
      </c>
      <c r="M10" s="29" t="s">
        <v>21</v>
      </c>
    </row>
    <row r="11" spans="1:13" ht="18.75" customHeight="1" x14ac:dyDescent="0.25">
      <c r="A11" s="31"/>
      <c r="B11" s="32" t="s">
        <v>22</v>
      </c>
      <c r="C11" s="33"/>
      <c r="D11" s="34"/>
      <c r="E11" s="26"/>
      <c r="F11" s="24"/>
      <c r="G11" s="24"/>
      <c r="H11" s="26"/>
      <c r="I11" s="24"/>
      <c r="J11" s="24"/>
      <c r="K11" s="35"/>
      <c r="L11" s="24"/>
      <c r="M11" s="29"/>
    </row>
    <row r="12" spans="1:13" ht="18.75" customHeight="1" x14ac:dyDescent="0.25">
      <c r="A12" s="36">
        <f>A10+1</f>
        <v>4</v>
      </c>
      <c r="B12" s="22" t="s">
        <v>23</v>
      </c>
      <c r="C12" s="33" t="s">
        <v>17</v>
      </c>
      <c r="D12" s="37">
        <v>40.22</v>
      </c>
      <c r="E12" s="26">
        <v>308.75</v>
      </c>
      <c r="F12" s="25">
        <f t="shared" ref="F12" si="4">ROUND(E12*D12,2)</f>
        <v>12417.93</v>
      </c>
      <c r="G12" s="25">
        <f t="shared" ref="G12" si="5">ROUND(F12*1.2,2)</f>
        <v>14901.52</v>
      </c>
      <c r="H12" s="26"/>
      <c r="I12" s="24"/>
      <c r="J12" s="24"/>
      <c r="K12" s="35">
        <f t="shared" ref="K12:L12" si="6">F12+I12</f>
        <v>12417.93</v>
      </c>
      <c r="L12" s="24">
        <f t="shared" si="6"/>
        <v>14901.52</v>
      </c>
      <c r="M12" s="29"/>
    </row>
    <row r="13" spans="1:13" ht="18.75" customHeight="1" x14ac:dyDescent="0.25">
      <c r="A13" s="36">
        <f>A12+1</f>
        <v>5</v>
      </c>
      <c r="B13" s="22" t="s">
        <v>24</v>
      </c>
      <c r="C13" s="33" t="s">
        <v>17</v>
      </c>
      <c r="D13" s="37">
        <v>1.24</v>
      </c>
      <c r="E13" s="26">
        <v>1688.15</v>
      </c>
      <c r="F13" s="25">
        <f t="shared" si="0"/>
        <v>2093.31</v>
      </c>
      <c r="G13" s="25">
        <f t="shared" si="1"/>
        <v>2511.9699999999998</v>
      </c>
      <c r="H13" s="26"/>
      <c r="I13" s="24"/>
      <c r="J13" s="24"/>
      <c r="K13" s="35">
        <f t="shared" si="2"/>
        <v>2093.31</v>
      </c>
      <c r="L13" s="24">
        <f t="shared" si="2"/>
        <v>2511.9699999999998</v>
      </c>
      <c r="M13" s="29"/>
    </row>
    <row r="14" spans="1:13" ht="20.25" customHeight="1" x14ac:dyDescent="0.25">
      <c r="A14" s="36">
        <f>A13+1</f>
        <v>6</v>
      </c>
      <c r="B14" s="22" t="s">
        <v>25</v>
      </c>
      <c r="C14" s="13" t="s">
        <v>17</v>
      </c>
      <c r="D14" s="23">
        <v>5</v>
      </c>
      <c r="E14" s="26">
        <v>1310.05</v>
      </c>
      <c r="F14" s="25">
        <f t="shared" si="0"/>
        <v>6550.25</v>
      </c>
      <c r="G14" s="25">
        <f t="shared" si="1"/>
        <v>7860.3</v>
      </c>
      <c r="H14" s="30"/>
      <c r="I14" s="19"/>
      <c r="J14" s="19"/>
      <c r="K14" s="35">
        <f t="shared" si="2"/>
        <v>6550.25</v>
      </c>
      <c r="L14" s="24">
        <f t="shared" si="2"/>
        <v>7860.3</v>
      </c>
      <c r="M14" s="29"/>
    </row>
    <row r="15" spans="1:13" ht="20.25" customHeight="1" x14ac:dyDescent="0.25">
      <c r="A15" s="21" t="s">
        <v>26</v>
      </c>
      <c r="B15" s="38" t="s">
        <v>27</v>
      </c>
      <c r="C15" s="39" t="s">
        <v>17</v>
      </c>
      <c r="D15" s="40">
        <f>5*1.1</f>
        <v>5.5</v>
      </c>
      <c r="E15" s="41"/>
      <c r="F15" s="42"/>
      <c r="G15" s="42"/>
      <c r="H15" s="43">
        <v>1191.3</v>
      </c>
      <c r="I15" s="42">
        <f>ROUND(H15*D15,2)</f>
        <v>6552.15</v>
      </c>
      <c r="J15" s="42">
        <f>ROUND(I15*1.2,2)</f>
        <v>7862.58</v>
      </c>
      <c r="K15" s="44">
        <f t="shared" si="2"/>
        <v>6552.15</v>
      </c>
      <c r="L15" s="42">
        <f t="shared" si="2"/>
        <v>7862.58</v>
      </c>
      <c r="M15" s="29"/>
    </row>
    <row r="16" spans="1:13" ht="18" customHeight="1" x14ac:dyDescent="0.25">
      <c r="A16" s="36">
        <f>A14+1</f>
        <v>7</v>
      </c>
      <c r="B16" s="45" t="s">
        <v>28</v>
      </c>
      <c r="C16" s="33" t="s">
        <v>17</v>
      </c>
      <c r="D16" s="37">
        <v>16.100000000000001</v>
      </c>
      <c r="E16" s="26">
        <v>1310.05</v>
      </c>
      <c r="F16" s="25">
        <f t="shared" ref="F16" si="7">ROUND(E16*D16,2)</f>
        <v>21091.81</v>
      </c>
      <c r="G16" s="25">
        <f t="shared" ref="G16" si="8">ROUND(F16*1.2,2)</f>
        <v>25310.17</v>
      </c>
      <c r="H16" s="30"/>
      <c r="I16" s="24"/>
      <c r="J16" s="24"/>
      <c r="K16" s="35">
        <f t="shared" si="2"/>
        <v>21091.81</v>
      </c>
      <c r="L16" s="24">
        <f t="shared" si="2"/>
        <v>25310.17</v>
      </c>
      <c r="M16" s="29"/>
    </row>
    <row r="17" spans="1:13" ht="20.25" customHeight="1" x14ac:dyDescent="0.25">
      <c r="A17" s="21" t="s">
        <v>29</v>
      </c>
      <c r="B17" s="38" t="s">
        <v>27</v>
      </c>
      <c r="C17" s="39" t="s">
        <v>17</v>
      </c>
      <c r="D17" s="40">
        <f>16.1*1.1</f>
        <v>17.710000000000004</v>
      </c>
      <c r="E17" s="41"/>
      <c r="F17" s="42"/>
      <c r="G17" s="42"/>
      <c r="H17" s="43">
        <v>1191.3</v>
      </c>
      <c r="I17" s="42">
        <f>ROUND(H17*D17,2)</f>
        <v>21097.919999999998</v>
      </c>
      <c r="J17" s="42">
        <f>ROUND(I17*1.2,2)</f>
        <v>25317.5</v>
      </c>
      <c r="K17" s="44">
        <f t="shared" si="2"/>
        <v>21097.919999999998</v>
      </c>
      <c r="L17" s="42">
        <f t="shared" si="2"/>
        <v>25317.5</v>
      </c>
      <c r="M17" s="29"/>
    </row>
    <row r="18" spans="1:13" ht="18.75" customHeight="1" x14ac:dyDescent="0.25">
      <c r="A18" s="36">
        <f>A16+1</f>
        <v>8</v>
      </c>
      <c r="B18" s="45" t="s">
        <v>30</v>
      </c>
      <c r="C18" s="33" t="s">
        <v>17</v>
      </c>
      <c r="D18" s="37">
        <v>27.97</v>
      </c>
      <c r="E18" s="26">
        <v>118.75</v>
      </c>
      <c r="F18" s="25">
        <f t="shared" si="0"/>
        <v>3321.44</v>
      </c>
      <c r="G18" s="25">
        <f t="shared" si="1"/>
        <v>3985.73</v>
      </c>
      <c r="H18" s="26"/>
      <c r="I18" s="24"/>
      <c r="J18" s="24"/>
      <c r="K18" s="35">
        <f t="shared" si="2"/>
        <v>3321.44</v>
      </c>
      <c r="L18" s="24">
        <f t="shared" si="2"/>
        <v>3985.73</v>
      </c>
      <c r="M18" s="29"/>
    </row>
    <row r="19" spans="1:13" ht="18.75" customHeight="1" x14ac:dyDescent="0.25">
      <c r="A19" s="31">
        <f>A18+1</f>
        <v>9</v>
      </c>
      <c r="B19" s="45" t="s">
        <v>31</v>
      </c>
      <c r="C19" s="33" t="s">
        <v>17</v>
      </c>
      <c r="D19" s="37">
        <v>27.97</v>
      </c>
      <c r="E19" s="26">
        <v>188.1</v>
      </c>
      <c r="F19" s="25">
        <f t="shared" si="0"/>
        <v>5261.16</v>
      </c>
      <c r="G19" s="25">
        <f t="shared" si="1"/>
        <v>6313.39</v>
      </c>
      <c r="H19" s="35"/>
      <c r="I19" s="27"/>
      <c r="J19" s="27"/>
      <c r="K19" s="35">
        <f t="shared" si="2"/>
        <v>5261.16</v>
      </c>
      <c r="L19" s="24">
        <f t="shared" si="2"/>
        <v>6313.39</v>
      </c>
      <c r="M19" s="29"/>
    </row>
    <row r="20" spans="1:13" ht="20.25" customHeight="1" x14ac:dyDescent="0.25">
      <c r="A20" s="31">
        <f>A19+1</f>
        <v>10</v>
      </c>
      <c r="B20" s="45" t="s">
        <v>32</v>
      </c>
      <c r="C20" s="33" t="s">
        <v>17</v>
      </c>
      <c r="D20" s="37">
        <v>15</v>
      </c>
      <c r="E20" s="26">
        <v>1350.8999999999999</v>
      </c>
      <c r="F20" s="25">
        <f t="shared" si="0"/>
        <v>20263.5</v>
      </c>
      <c r="G20" s="25">
        <f t="shared" si="1"/>
        <v>24316.2</v>
      </c>
      <c r="H20" s="18"/>
      <c r="I20" s="24"/>
      <c r="J20" s="24"/>
      <c r="K20" s="35">
        <f t="shared" si="2"/>
        <v>20263.5</v>
      </c>
      <c r="L20" s="24">
        <f t="shared" si="2"/>
        <v>24316.2</v>
      </c>
      <c r="M20" s="29"/>
    </row>
    <row r="21" spans="1:13" ht="20.25" customHeight="1" x14ac:dyDescent="0.25">
      <c r="A21" s="21" t="s">
        <v>33</v>
      </c>
      <c r="B21" s="38" t="s">
        <v>34</v>
      </c>
      <c r="C21" s="39" t="s">
        <v>17</v>
      </c>
      <c r="D21" s="40">
        <f>ROUND(15*1.26,2)</f>
        <v>18.899999999999999</v>
      </c>
      <c r="E21" s="41"/>
      <c r="F21" s="42"/>
      <c r="G21" s="42"/>
      <c r="H21" s="43">
        <v>1299.5999999999999</v>
      </c>
      <c r="I21" s="42">
        <f>ROUND(H21*D21,2)</f>
        <v>24562.44</v>
      </c>
      <c r="J21" s="42">
        <f>ROUND(I21*1.2,2)</f>
        <v>29474.93</v>
      </c>
      <c r="K21" s="44">
        <f t="shared" si="2"/>
        <v>24562.44</v>
      </c>
      <c r="L21" s="42">
        <f t="shared" si="2"/>
        <v>29474.93</v>
      </c>
      <c r="M21" s="29"/>
    </row>
    <row r="22" spans="1:13" ht="18.75" customHeight="1" x14ac:dyDescent="0.25">
      <c r="A22" s="31">
        <f>A20+1</f>
        <v>11</v>
      </c>
      <c r="B22" s="45" t="s">
        <v>35</v>
      </c>
      <c r="C22" s="33" t="s">
        <v>36</v>
      </c>
      <c r="D22" s="37">
        <v>25.63</v>
      </c>
      <c r="E22" s="26">
        <v>308.75</v>
      </c>
      <c r="F22" s="25">
        <f t="shared" si="0"/>
        <v>7913.26</v>
      </c>
      <c r="G22" s="25">
        <f t="shared" si="1"/>
        <v>9495.91</v>
      </c>
      <c r="H22" s="26"/>
      <c r="I22" s="24"/>
      <c r="J22" s="24"/>
      <c r="K22" s="35">
        <f t="shared" si="2"/>
        <v>7913.26</v>
      </c>
      <c r="L22" s="24">
        <f t="shared" si="2"/>
        <v>9495.91</v>
      </c>
      <c r="M22" s="29"/>
    </row>
    <row r="23" spans="1:13" ht="22.5" customHeight="1" x14ac:dyDescent="0.25">
      <c r="A23" s="31"/>
      <c r="B23" s="32" t="s">
        <v>37</v>
      </c>
      <c r="C23" s="33"/>
      <c r="D23" s="37"/>
      <c r="E23" s="26"/>
      <c r="F23" s="25"/>
      <c r="G23" s="25"/>
      <c r="H23" s="26"/>
      <c r="I23" s="24"/>
      <c r="J23" s="24"/>
      <c r="K23" s="35"/>
      <c r="L23" s="24"/>
      <c r="M23" s="29"/>
    </row>
    <row r="24" spans="1:13" ht="29.25" customHeight="1" x14ac:dyDescent="0.25">
      <c r="A24" s="31">
        <f>A22+1</f>
        <v>12</v>
      </c>
      <c r="B24" s="45" t="s">
        <v>38</v>
      </c>
      <c r="C24" s="33" t="s">
        <v>39</v>
      </c>
      <c r="D24" s="37">
        <v>95.58</v>
      </c>
      <c r="E24" s="26">
        <v>966.15</v>
      </c>
      <c r="F24" s="25">
        <f t="shared" ref="F24" si="9">ROUND(E24*D24,2)</f>
        <v>92344.62</v>
      </c>
      <c r="G24" s="25">
        <f t="shared" ref="G24" si="10">ROUND(F24*1.2,2)</f>
        <v>110813.54</v>
      </c>
      <c r="H24" s="18"/>
      <c r="I24" s="19"/>
      <c r="J24" s="19"/>
      <c r="K24" s="35">
        <f t="shared" ref="K24:L29" si="11">F24+I24</f>
        <v>92344.62</v>
      </c>
      <c r="L24" s="24">
        <f t="shared" si="11"/>
        <v>110813.54</v>
      </c>
      <c r="M24" s="46" t="s">
        <v>40</v>
      </c>
    </row>
    <row r="25" spans="1:13" ht="23.25" customHeight="1" x14ac:dyDescent="0.25">
      <c r="A25" s="21" t="s">
        <v>41</v>
      </c>
      <c r="B25" s="38" t="s">
        <v>42</v>
      </c>
      <c r="C25" s="39" t="s">
        <v>39</v>
      </c>
      <c r="D25" s="40">
        <f>ROUND(1.02*95.58,2)</f>
        <v>97.49</v>
      </c>
      <c r="E25" s="41"/>
      <c r="F25" s="42"/>
      <c r="G25" s="42"/>
      <c r="H25" s="43">
        <v>508.88</v>
      </c>
      <c r="I25" s="42">
        <f t="shared" ref="I25" si="12">ROUND(H25*D25,2)</f>
        <v>49610.71</v>
      </c>
      <c r="J25" s="42">
        <f t="shared" ref="J25" si="13">ROUND(I25*1.2,2)</f>
        <v>59532.85</v>
      </c>
      <c r="K25" s="44">
        <f t="shared" si="11"/>
        <v>49610.71</v>
      </c>
      <c r="L25" s="42">
        <f t="shared" si="11"/>
        <v>59532.85</v>
      </c>
      <c r="M25" t="s">
        <v>43</v>
      </c>
    </row>
    <row r="26" spans="1:13" ht="33" customHeight="1" x14ac:dyDescent="0.25">
      <c r="A26" s="31">
        <f>A24+1</f>
        <v>13</v>
      </c>
      <c r="B26" s="45" t="s">
        <v>44</v>
      </c>
      <c r="C26" s="33" t="s">
        <v>39</v>
      </c>
      <c r="D26" s="37">
        <v>95.58</v>
      </c>
      <c r="E26" s="26">
        <v>1084.9000000000001</v>
      </c>
      <c r="F26" s="25">
        <f t="shared" ref="F26" si="14">ROUND(E26*D26,2)</f>
        <v>103694.74</v>
      </c>
      <c r="G26" s="25">
        <f t="shared" ref="G26" si="15">ROUND(F26*1.2,2)</f>
        <v>124433.69</v>
      </c>
      <c r="H26" s="18"/>
      <c r="I26" s="19"/>
      <c r="J26" s="19"/>
      <c r="K26" s="35">
        <f t="shared" si="11"/>
        <v>103694.74</v>
      </c>
      <c r="L26" s="24">
        <f t="shared" si="11"/>
        <v>124433.69</v>
      </c>
    </row>
    <row r="27" spans="1:13" ht="21.75" customHeight="1" x14ac:dyDescent="0.25">
      <c r="A27" s="21" t="s">
        <v>45</v>
      </c>
      <c r="B27" s="38" t="s">
        <v>46</v>
      </c>
      <c r="C27" s="39" t="s">
        <v>39</v>
      </c>
      <c r="D27" s="40">
        <f>ROUND(1.02*95.58,2)</f>
        <v>97.49</v>
      </c>
      <c r="E27" s="41"/>
      <c r="F27" s="42"/>
      <c r="G27" s="42"/>
      <c r="H27" s="43">
        <v>201.25</v>
      </c>
      <c r="I27" s="42">
        <f t="shared" ref="I27" si="16">ROUND(H27*D27,2)</f>
        <v>19619.86</v>
      </c>
      <c r="J27" s="42">
        <f t="shared" ref="J27" si="17">ROUND(I27*1.2,2)</f>
        <v>23543.83</v>
      </c>
      <c r="K27" s="44">
        <f t="shared" si="11"/>
        <v>19619.86</v>
      </c>
      <c r="L27" s="42">
        <f t="shared" si="11"/>
        <v>23543.83</v>
      </c>
      <c r="M27" t="s">
        <v>43</v>
      </c>
    </row>
    <row r="28" spans="1:13" ht="21.75" customHeight="1" x14ac:dyDescent="0.25">
      <c r="A28" s="31">
        <f>A26+1</f>
        <v>14</v>
      </c>
      <c r="B28" s="45" t="s">
        <v>47</v>
      </c>
      <c r="C28" s="33" t="s">
        <v>39</v>
      </c>
      <c r="D28" s="37">
        <v>93.66</v>
      </c>
      <c r="E28" s="47">
        <v>23.31</v>
      </c>
      <c r="F28" s="25">
        <f t="shared" ref="F28" si="18">ROUND(E28*D28,2)</f>
        <v>2183.21</v>
      </c>
      <c r="G28" s="25">
        <f t="shared" ref="G28" si="19">ROUND(F28*1.2,2)</f>
        <v>2619.85</v>
      </c>
      <c r="H28" s="18"/>
      <c r="I28" s="19"/>
      <c r="J28" s="19"/>
      <c r="K28" s="35">
        <f t="shared" si="11"/>
        <v>2183.21</v>
      </c>
      <c r="L28" s="24">
        <f t="shared" si="11"/>
        <v>2619.85</v>
      </c>
    </row>
    <row r="29" spans="1:13" ht="18.75" customHeight="1" x14ac:dyDescent="0.25">
      <c r="A29" s="21" t="s">
        <v>48</v>
      </c>
      <c r="B29" s="38" t="s">
        <v>49</v>
      </c>
      <c r="C29" s="39" t="s">
        <v>39</v>
      </c>
      <c r="D29" s="40">
        <v>93.66</v>
      </c>
      <c r="E29" s="41"/>
      <c r="F29" s="42"/>
      <c r="G29" s="42"/>
      <c r="H29" s="43">
        <v>18.34</v>
      </c>
      <c r="I29" s="42">
        <f t="shared" ref="I29" si="20">ROUND(H29*D29,2)</f>
        <v>1717.72</v>
      </c>
      <c r="J29" s="42">
        <f t="shared" ref="J29" si="21">ROUND(I29*1.2,2)</f>
        <v>2061.2600000000002</v>
      </c>
      <c r="K29" s="44">
        <f t="shared" si="11"/>
        <v>1717.72</v>
      </c>
      <c r="L29" s="42">
        <f t="shared" si="11"/>
        <v>2061.2600000000002</v>
      </c>
    </row>
    <row r="30" spans="1:13" ht="15.75" x14ac:dyDescent="0.25">
      <c r="A30" s="52" t="s">
        <v>50</v>
      </c>
      <c r="B30" s="53"/>
      <c r="C30" s="53"/>
      <c r="D30" s="53"/>
      <c r="E30" s="54"/>
      <c r="F30" s="48">
        <f>SUM(F7:F29)</f>
        <v>336600.17000000004</v>
      </c>
      <c r="G30" s="67">
        <f>ROUND(F30*1.2,2)</f>
        <v>403920.2</v>
      </c>
      <c r="I30" s="48">
        <f>SUM(I7:I29)</f>
        <v>123160.8</v>
      </c>
      <c r="J30" s="67">
        <f>ROUND(I30*1.2,2)</f>
        <v>147792.95999999999</v>
      </c>
      <c r="K30" s="48">
        <f>SUM(K7:K29)</f>
        <v>459760.97</v>
      </c>
      <c r="L30" s="67">
        <f>ROUND(K30*1.2,2)</f>
        <v>551713.16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</vt:lpstr>
      <vt:lpstr>СС!Область_печати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2024-02-27T12:58:56Z</dcterms:created>
  <dcterms:modified xsi:type="dcterms:W3CDTF">2024-02-27T16:12:57Z</dcterms:modified>
</cp:coreProperties>
</file>