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Сметный\Объекты\Мытищи\ИД\ВОР\Для ВДЦ\КП к договору\"/>
    </mc:Choice>
  </mc:AlternateContent>
  <xr:revisionPtr revIDLastSave="0" documentId="13_ncr:1_{2C1299DA-7272-4B10-86AB-1C600BBDFF69}" xr6:coauthVersionLast="43" xr6:coauthVersionMax="43" xr10:uidLastSave="{00000000-0000-0000-0000-000000000000}"/>
  <bookViews>
    <workbookView xWindow="28680" yWindow="1530" windowWidth="29040" windowHeight="15840" xr2:uid="{5D26C672-D07A-4A21-B492-EA85A34E45EA}"/>
  </bookViews>
  <sheets>
    <sheet name="Временный переезд" sheetId="1" r:id="rId1"/>
  </sheets>
  <definedNames>
    <definedName name="_xlnm.Print_Area" localSheetId="0">'Временный переезд'!$A$1:$L$17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7" i="1" l="1"/>
  <c r="J17" i="1"/>
  <c r="G17" i="1"/>
  <c r="F16" i="1" l="1"/>
  <c r="K16" i="1" s="1"/>
  <c r="A15" i="1"/>
  <c r="A16" i="1" s="1"/>
  <c r="I13" i="1"/>
  <c r="I12" i="1"/>
  <c r="I11" i="1"/>
  <c r="I10" i="1"/>
  <c r="K10" i="1" s="1"/>
  <c r="F9" i="1"/>
  <c r="A9" i="1"/>
  <c r="D8" i="1"/>
  <c r="I8" i="1" s="1"/>
  <c r="F7" i="1"/>
  <c r="K7" i="1" s="1"/>
  <c r="K8" i="1" l="1"/>
  <c r="I17" i="1"/>
  <c r="J8" i="1"/>
  <c r="K13" i="1"/>
  <c r="J13" i="1"/>
  <c r="L13" i="1" s="1"/>
  <c r="K11" i="1"/>
  <c r="J11" i="1"/>
  <c r="L11" i="1" s="1"/>
  <c r="J12" i="1"/>
  <c r="L12" i="1" s="1"/>
  <c r="K12" i="1"/>
  <c r="K9" i="1"/>
  <c r="G9" i="1"/>
  <c r="L9" i="1" s="1"/>
  <c r="J10" i="1"/>
  <c r="L10" i="1" s="1"/>
  <c r="F15" i="1"/>
  <c r="G16" i="1"/>
  <c r="L16" i="1" s="1"/>
  <c r="G7" i="1"/>
  <c r="L7" i="1" l="1"/>
  <c r="L8" i="1"/>
  <c r="K15" i="1"/>
  <c r="K17" i="1" s="1"/>
  <c r="G15" i="1"/>
  <c r="L15" i="1" s="1"/>
  <c r="F17" i="1"/>
</calcChain>
</file>

<file path=xl/sharedStrings.xml><?xml version="1.0" encoding="utf-8"?>
<sst xmlns="http://schemas.openxmlformats.org/spreadsheetml/2006/main" count="46" uniqueCount="36">
  <si>
    <t>№ п/п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</si>
  <si>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</si>
  <si>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</si>
  <si>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</si>
  <si>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</si>
  <si>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</si>
  <si>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</si>
  <si>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</si>
  <si>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</si>
  <si>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</si>
  <si>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</si>
  <si>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</si>
  <si>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с НДС</t>
  </si>
  <si>
    <t xml:space="preserve">131-23-ПЖ. Устройство временного переезда через ж/д пути №33, 35, 37, 39 </t>
  </si>
  <si>
    <t xml:space="preserve">Засыпка участков для устройства временных переездов щебнем </t>
  </si>
  <si>
    <t>м3</t>
  </si>
  <si>
    <t>1.1</t>
  </si>
  <si>
    <t xml:space="preserve">Щебень М-600 фр.20-40 </t>
  </si>
  <si>
    <t>Устройство временного переезда через ж/д пути</t>
  </si>
  <si>
    <t>м2</t>
  </si>
  <si>
    <t>2.1</t>
  </si>
  <si>
    <t>Шпальный брус</t>
  </si>
  <si>
    <t>шт.</t>
  </si>
  <si>
    <t>цена по счету</t>
  </si>
  <si>
    <t>2.2</t>
  </si>
  <si>
    <t>Гвоздь строительный 250 мм</t>
  </si>
  <si>
    <t>кг</t>
  </si>
  <si>
    <t>2.3</t>
  </si>
  <si>
    <t>Скоба строительная 8х200</t>
  </si>
  <si>
    <t>2.4</t>
  </si>
  <si>
    <t>Скоба строительная 8х250</t>
  </si>
  <si>
    <t>Демонтажные работы</t>
  </si>
  <si>
    <t>Демонтаж шпал железнодорожных деревянных</t>
  </si>
  <si>
    <t>Погрузка шпал железнодорожных деревянных в автосамосвалы</t>
  </si>
  <si>
    <t>т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</si>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</sst>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_-* #,##0\ _₽_-;\-* #,##0\ _₽_-;_-* &quot;-&quot;??\ _₽_-;_-@_-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C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" fillId="0" borderId="0">
      <alignment vertical="top"/>
    </xf>
    <xf numFmtId="0" fontId="5" fillId="0" borderId="0"/>
  </cellStyleXfs>
  <cellXfs count="54">
    <xf numFmtId="0" fontId="0" fillId="0" borderId="0" xfId="0"/>
    <xf numFmtId="4" fontId="3" fillId="0" borderId="3" xfId="0" applyNumberFormat="1" applyFont="1" applyBorder="1" applyAlignment="1">
      <alignment horizontal="center" vertical="center" wrapText="1"/>
    </xf>
    <xf numFmtId="164" fontId="4" fillId="0" borderId="3" xfId="1" applyNumberFormat="1" applyFont="1" applyBorder="1" applyAlignment="1">
      <alignment vertical="center"/>
    </xf>
    <xf numFmtId="4" fontId="3" fillId="0" borderId="3" xfId="0" applyNumberFormat="1" applyFont="1" applyFill="1" applyBorder="1" applyAlignment="1">
      <alignment horizontal="center" vertical="center" wrapText="1"/>
    </xf>
    <xf numFmtId="1" fontId="3" fillId="0" borderId="3" xfId="2" applyNumberFormat="1" applyFont="1" applyBorder="1" applyAlignment="1">
      <alignment horizontal="center" vertical="center"/>
    </xf>
    <xf numFmtId="0" fontId="3" fillId="0" borderId="3" xfId="2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165" fontId="3" fillId="2" borderId="3" xfId="0" applyNumberFormat="1" applyFont="1" applyFill="1" applyBorder="1" applyAlignment="1">
      <alignment horizontal="left" vertical="center" wrapText="1"/>
    </xf>
    <xf numFmtId="164" fontId="3" fillId="2" borderId="3" xfId="1" applyNumberFormat="1" applyFont="1" applyFill="1" applyBorder="1" applyAlignment="1">
      <alignment horizontal="left" vertical="center" wrapText="1"/>
    </xf>
    <xf numFmtId="0" fontId="2" fillId="0" borderId="0" xfId="0" applyFont="1"/>
    <xf numFmtId="0" fontId="6" fillId="3" borderId="3" xfId="0" applyFont="1" applyFill="1" applyBorder="1" applyAlignment="1">
      <alignment horizontal="center" vertical="center" wrapText="1"/>
    </xf>
    <xf numFmtId="0" fontId="7" fillId="0" borderId="3" xfId="3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vertical="center" wrapText="1"/>
    </xf>
    <xf numFmtId="43" fontId="8" fillId="3" borderId="3" xfId="1" applyFont="1" applyFill="1" applyBorder="1" applyAlignment="1">
      <alignment horizontal="center" vertical="center" wrapText="1"/>
    </xf>
    <xf numFmtId="43" fontId="6" fillId="0" borderId="3" xfId="1" applyFont="1" applyBorder="1" applyAlignment="1">
      <alignment vertical="center"/>
    </xf>
    <xf numFmtId="43" fontId="7" fillId="3" borderId="3" xfId="1" applyFont="1" applyFill="1" applyBorder="1" applyAlignment="1">
      <alignment vertical="center"/>
    </xf>
    <xf numFmtId="43" fontId="7" fillId="3" borderId="3" xfId="1" applyFont="1" applyFill="1" applyBorder="1" applyAlignment="1">
      <alignment horizontal="center" vertical="center" wrapText="1"/>
    </xf>
    <xf numFmtId="49" fontId="7" fillId="3" borderId="3" xfId="0" applyNumberFormat="1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center" vertical="center" wrapText="1"/>
    </xf>
    <xf numFmtId="2" fontId="7" fillId="4" borderId="3" xfId="0" applyNumberFormat="1" applyFont="1" applyFill="1" applyBorder="1" applyAlignment="1">
      <alignment vertical="center" wrapText="1"/>
    </xf>
    <xf numFmtId="43" fontId="8" fillId="4" borderId="3" xfId="1" applyFont="1" applyFill="1" applyBorder="1" applyAlignment="1">
      <alignment horizontal="center" vertical="center" wrapText="1"/>
    </xf>
    <xf numFmtId="43" fontId="6" fillId="4" borderId="3" xfId="1" applyFont="1" applyFill="1" applyBorder="1" applyAlignment="1">
      <alignment vertical="center"/>
    </xf>
    <xf numFmtId="43" fontId="6" fillId="4" borderId="3" xfId="1" applyNumberFormat="1" applyFont="1" applyFill="1" applyBorder="1" applyAlignment="1">
      <alignment vertical="center"/>
    </xf>
    <xf numFmtId="43" fontId="6" fillId="4" borderId="3" xfId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" fontId="7" fillId="4" borderId="3" xfId="0" applyNumberFormat="1" applyFont="1" applyFill="1" applyBorder="1" applyAlignment="1">
      <alignment vertical="center" wrapText="1"/>
    </xf>
    <xf numFmtId="43" fontId="7" fillId="4" borderId="3" xfId="1" applyNumberFormat="1" applyFont="1" applyFill="1" applyBorder="1" applyAlignment="1">
      <alignment vertical="center"/>
    </xf>
    <xf numFmtId="0" fontId="3" fillId="0" borderId="11" xfId="0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vertical="center" wrapText="1"/>
    </xf>
    <xf numFmtId="43" fontId="9" fillId="3" borderId="3" xfId="1" applyNumberFormat="1" applyFont="1" applyFill="1" applyBorder="1" applyAlignment="1">
      <alignment horizontal="center"/>
    </xf>
    <xf numFmtId="43" fontId="9" fillId="3" borderId="3" xfId="1" applyFont="1" applyFill="1" applyBorder="1" applyAlignment="1">
      <alignment vertical="center"/>
    </xf>
    <xf numFmtId="43" fontId="4" fillId="0" borderId="3" xfId="1" applyFont="1" applyBorder="1"/>
    <xf numFmtId="164" fontId="0" fillId="0" borderId="0" xfId="1" applyNumberFormat="1" applyFont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1" xfId="3" applyFont="1" applyBorder="1" applyAlignment="1">
      <alignment horizontal="right" vertical="center" wrapText="1"/>
    </xf>
    <xf numFmtId="0" fontId="3" fillId="0" borderId="12" xfId="3" applyFont="1" applyBorder="1" applyAlignment="1">
      <alignment horizontal="right" vertical="center" wrapText="1"/>
    </xf>
    <xf numFmtId="0" fontId="3" fillId="0" borderId="13" xfId="3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6" xfId="0" applyNumberFormat="1" applyFont="1" applyBorder="1" applyAlignment="1">
      <alignment horizontal="center" vertical="center" wrapText="1"/>
    </xf>
    <xf numFmtId="4" fontId="3" fillId="0" borderId="10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43" fontId="10" fillId="0" borderId="3" xfId="1" applyFont="1" applyBorder="1"/>
  </cellXfs>
  <cellStyles count="4">
    <cellStyle name="ЛокСмМТСН" xfId="2" xr:uid="{0A43EC1C-BD2A-4DC0-8E29-E2E3C1D6952D}"/>
    <cellStyle name="Обычный" xfId="0" builtinId="0"/>
    <cellStyle name="Обычный 2" xfId="3" xr:uid="{46978D4B-F395-45F5-89F8-15507EB554E8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35F04-95E2-404B-88FF-1802D8DAC26C}">
  <dimension ref="A1:M17"/>
  <sheetViews>
    <sheetView tabSelected="1" view="pageBreakPreview" zoomScale="80" zoomScaleNormal="100" zoomScaleSheetLayoutView="80" workbookViewId="0">
      <selection activeCell="L17" sqref="L17"/>
    </sheetView>
  </sheetViews>
  <sheetFormatPr defaultColWidth="8.85546875" defaultRowHeight="15" x14ac:dyDescent="0.25"/>
  <cols>
    <col min="1" max="1" width="12.140625" bestFit="1" customWidth="1"/>
    <col min="2" max="2" width="65.140625" customWidth="1"/>
    <col min="3" max="3" width="11" customWidth="1"/>
    <col min="4" max="4" width="11" bestFit="1" customWidth="1"/>
    <col min="5" max="5" width="15.140625" customWidth="1"/>
    <col min="6" max="6" width="16" customWidth="1"/>
    <col min="7" max="7" width="17.140625" style="35" customWidth="1"/>
    <col min="8" max="8" width="16.140625" style="35" customWidth="1"/>
    <col min="9" max="12" width="16.140625" customWidth="1"/>
    <col min="13" max="13" width="105.7109375" customWidth="1"/>
  </cols>
  <sheetData>
    <row r="1" spans="1:13" ht="14.45" customHeight="1" x14ac:dyDescent="0.25">
      <c r="A1" s="41" t="s">
        <v>0</v>
      </c>
      <c r="B1" s="44" t="s">
        <v>1</v>
      </c>
      <c r="C1" s="47" t="s">
        <v>2</v>
      </c>
      <c r="D1" s="47" t="s">
        <v>3</v>
      </c>
      <c r="E1" s="48" t="s">
        <v>4</v>
      </c>
      <c r="F1" s="49"/>
      <c r="G1" s="49"/>
      <c r="H1" s="49"/>
      <c r="I1" s="49"/>
      <c r="J1" s="49"/>
      <c r="K1" s="49"/>
      <c r="L1" s="49"/>
    </row>
    <row r="2" spans="1:13" ht="14.45" customHeight="1" x14ac:dyDescent="0.25">
      <c r="A2" s="42"/>
      <c r="B2" s="45"/>
      <c r="C2" s="47"/>
      <c r="D2" s="47"/>
      <c r="E2" s="50"/>
      <c r="F2" s="51"/>
      <c r="G2" s="51"/>
      <c r="H2" s="51"/>
      <c r="I2" s="51"/>
      <c r="J2" s="51"/>
      <c r="K2" s="51"/>
      <c r="L2" s="51"/>
    </row>
    <row r="3" spans="1:13" ht="27.75" customHeight="1" x14ac:dyDescent="0.25">
      <c r="A3" s="42"/>
      <c r="B3" s="45"/>
      <c r="C3" s="47"/>
      <c r="D3" s="47"/>
      <c r="E3" s="47" t="s">
        <v>5</v>
      </c>
      <c r="F3" s="47"/>
      <c r="G3" s="47"/>
      <c r="H3" s="47" t="s">
        <v>6</v>
      </c>
      <c r="I3" s="47"/>
      <c r="J3" s="47"/>
      <c r="K3" s="52" t="s">
        <v>7</v>
      </c>
      <c r="L3" s="52"/>
    </row>
    <row r="4" spans="1:13" ht="56.1" customHeight="1" x14ac:dyDescent="0.25">
      <c r="A4" s="43"/>
      <c r="B4" s="46"/>
      <c r="C4" s="47"/>
      <c r="D4" s="47"/>
      <c r="E4" s="1" t="s">
        <v>8</v>
      </c>
      <c r="F4" s="1" t="s">
        <v>9</v>
      </c>
      <c r="G4" s="2" t="s">
        <v>10</v>
      </c>
      <c r="H4" s="1" t="s">
        <v>8</v>
      </c>
      <c r="I4" s="1" t="s">
        <v>9</v>
      </c>
      <c r="J4" s="2" t="s">
        <v>10</v>
      </c>
      <c r="K4" s="3" t="s">
        <v>11</v>
      </c>
      <c r="L4" s="3" t="s">
        <v>12</v>
      </c>
    </row>
    <row r="5" spans="1:13" x14ac:dyDescent="0.25">
      <c r="A5" s="4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/>
    </row>
    <row r="6" spans="1:13" ht="20.25" customHeight="1" x14ac:dyDescent="0.25">
      <c r="A6" s="6"/>
      <c r="B6" s="36" t="s">
        <v>13</v>
      </c>
      <c r="C6" s="37"/>
      <c r="D6" s="37"/>
      <c r="E6" s="7"/>
      <c r="F6" s="8"/>
      <c r="G6" s="9"/>
      <c r="H6" s="9"/>
      <c r="I6" s="9"/>
      <c r="J6" s="9"/>
      <c r="K6" s="9"/>
      <c r="L6" s="9"/>
      <c r="M6" s="10"/>
    </row>
    <row r="7" spans="1:13" ht="23.25" customHeight="1" x14ac:dyDescent="0.25">
      <c r="A7" s="11">
        <v>1</v>
      </c>
      <c r="B7" s="12" t="s">
        <v>14</v>
      </c>
      <c r="C7" s="13" t="s">
        <v>15</v>
      </c>
      <c r="D7" s="14">
        <v>6.75</v>
      </c>
      <c r="E7" s="15">
        <v>1422</v>
      </c>
      <c r="F7" s="16">
        <f t="shared" ref="F7" si="0">ROUND(E7*D7,2)</f>
        <v>9598.5</v>
      </c>
      <c r="G7" s="16">
        <f t="shared" ref="G7" si="1">ROUND(F7*1.2,2)</f>
        <v>11518.2</v>
      </c>
      <c r="H7" s="15"/>
      <c r="I7" s="17"/>
      <c r="J7" s="17"/>
      <c r="K7" s="18">
        <f t="shared" ref="K7:L13" si="2">F7+I7</f>
        <v>9598.5</v>
      </c>
      <c r="L7" s="17">
        <f t="shared" si="2"/>
        <v>11518.2</v>
      </c>
    </row>
    <row r="8" spans="1:13" ht="20.25" customHeight="1" x14ac:dyDescent="0.25">
      <c r="A8" s="19" t="s">
        <v>16</v>
      </c>
      <c r="B8" s="20" t="s">
        <v>17</v>
      </c>
      <c r="C8" s="21" t="s">
        <v>15</v>
      </c>
      <c r="D8" s="22">
        <f>ROUND(6.75*1.26,2)</f>
        <v>8.51</v>
      </c>
      <c r="E8" s="23"/>
      <c r="F8" s="24"/>
      <c r="G8" s="24"/>
      <c r="H8" s="25">
        <v>1368</v>
      </c>
      <c r="I8" s="24">
        <f>ROUND(H8*D8,2)</f>
        <v>11641.68</v>
      </c>
      <c r="J8" s="24">
        <f>ROUND(I8*1.2,2)</f>
        <v>13970.02</v>
      </c>
      <c r="K8" s="26">
        <f t="shared" si="2"/>
        <v>11641.68</v>
      </c>
      <c r="L8" s="24">
        <f t="shared" si="2"/>
        <v>13970.02</v>
      </c>
    </row>
    <row r="9" spans="1:13" ht="24.75" customHeight="1" x14ac:dyDescent="0.25">
      <c r="A9" s="11">
        <f>A7+1</f>
        <v>2</v>
      </c>
      <c r="B9" s="12" t="s">
        <v>18</v>
      </c>
      <c r="C9" s="13" t="s">
        <v>19</v>
      </c>
      <c r="D9" s="14">
        <v>102.3</v>
      </c>
      <c r="E9" s="15">
        <v>1917.61</v>
      </c>
      <c r="F9" s="16">
        <f t="shared" ref="F9" si="3">ROUND(E9*D9,2)</f>
        <v>196171.5</v>
      </c>
      <c r="G9" s="16">
        <f t="shared" ref="G9" si="4">ROUND(F9*1.2,2)</f>
        <v>235405.8</v>
      </c>
      <c r="H9" s="15"/>
      <c r="I9" s="17"/>
      <c r="J9" s="17"/>
      <c r="K9" s="18">
        <f t="shared" si="2"/>
        <v>196171.5</v>
      </c>
      <c r="L9" s="17">
        <f t="shared" si="2"/>
        <v>235405.8</v>
      </c>
      <c r="M9" s="27"/>
    </row>
    <row r="10" spans="1:13" ht="20.25" customHeight="1" x14ac:dyDescent="0.25">
      <c r="A10" s="19" t="s">
        <v>20</v>
      </c>
      <c r="B10" s="20" t="s">
        <v>21</v>
      </c>
      <c r="C10" s="21" t="s">
        <v>22</v>
      </c>
      <c r="D10" s="28">
        <v>156</v>
      </c>
      <c r="E10" s="23"/>
      <c r="F10" s="24"/>
      <c r="G10" s="24"/>
      <c r="H10" s="29">
        <v>1183.2</v>
      </c>
      <c r="I10" s="24">
        <f>ROUND(H10*D10,2)</f>
        <v>184579.20000000001</v>
      </c>
      <c r="J10" s="24">
        <f>ROUND(I10*1.2,2)</f>
        <v>221495.04000000001</v>
      </c>
      <c r="K10" s="26">
        <f t="shared" si="2"/>
        <v>184579.20000000001</v>
      </c>
      <c r="L10" s="24">
        <f t="shared" si="2"/>
        <v>221495.04000000001</v>
      </c>
      <c r="M10" t="s">
        <v>23</v>
      </c>
    </row>
    <row r="11" spans="1:13" ht="20.25" customHeight="1" x14ac:dyDescent="0.25">
      <c r="A11" s="19" t="s">
        <v>24</v>
      </c>
      <c r="B11" s="20" t="s">
        <v>25</v>
      </c>
      <c r="C11" s="21" t="s">
        <v>26</v>
      </c>
      <c r="D11" s="28">
        <v>15</v>
      </c>
      <c r="E11" s="23"/>
      <c r="F11" s="24"/>
      <c r="G11" s="24"/>
      <c r="H11" s="25">
        <v>130.01</v>
      </c>
      <c r="I11" s="24">
        <f t="shared" ref="I11:I13" si="5">ROUND(H11*D11,2)</f>
        <v>1950.15</v>
      </c>
      <c r="J11" s="24">
        <f t="shared" ref="J11:J13" si="6">ROUND(I11*1.2,2)</f>
        <v>2340.1799999999998</v>
      </c>
      <c r="K11" s="26">
        <f t="shared" si="2"/>
        <v>1950.15</v>
      </c>
      <c r="L11" s="24">
        <f t="shared" si="2"/>
        <v>2340.1799999999998</v>
      </c>
      <c r="M11" t="s">
        <v>23</v>
      </c>
    </row>
    <row r="12" spans="1:13" ht="20.25" customHeight="1" x14ac:dyDescent="0.25">
      <c r="A12" s="19" t="s">
        <v>27</v>
      </c>
      <c r="B12" s="20" t="s">
        <v>28</v>
      </c>
      <c r="C12" s="21" t="s">
        <v>22</v>
      </c>
      <c r="D12" s="28">
        <v>100</v>
      </c>
      <c r="E12" s="23"/>
      <c r="F12" s="24"/>
      <c r="G12" s="24"/>
      <c r="H12" s="25">
        <v>26.52</v>
      </c>
      <c r="I12" s="24">
        <f t="shared" si="5"/>
        <v>2652</v>
      </c>
      <c r="J12" s="24">
        <f t="shared" si="6"/>
        <v>3182.4</v>
      </c>
      <c r="K12" s="26">
        <f t="shared" si="2"/>
        <v>2652</v>
      </c>
      <c r="L12" s="24">
        <f t="shared" si="2"/>
        <v>3182.4</v>
      </c>
      <c r="M12" t="s">
        <v>23</v>
      </c>
    </row>
    <row r="13" spans="1:13" ht="20.25" customHeight="1" x14ac:dyDescent="0.25">
      <c r="A13" s="19" t="s">
        <v>29</v>
      </c>
      <c r="B13" s="20" t="s">
        <v>30</v>
      </c>
      <c r="C13" s="21" t="s">
        <v>22</v>
      </c>
      <c r="D13" s="28">
        <v>100</v>
      </c>
      <c r="E13" s="23"/>
      <c r="F13" s="24"/>
      <c r="G13" s="24"/>
      <c r="H13" s="25">
        <v>30.13</v>
      </c>
      <c r="I13" s="24">
        <f t="shared" si="5"/>
        <v>3013</v>
      </c>
      <c r="J13" s="24">
        <f t="shared" si="6"/>
        <v>3615.6</v>
      </c>
      <c r="K13" s="26">
        <f t="shared" si="2"/>
        <v>3013</v>
      </c>
      <c r="L13" s="24">
        <f t="shared" si="2"/>
        <v>3615.6</v>
      </c>
      <c r="M13" t="s">
        <v>23</v>
      </c>
    </row>
    <row r="14" spans="1:13" ht="22.5" customHeight="1" x14ac:dyDescent="0.25">
      <c r="A14" s="11"/>
      <c r="B14" s="30" t="s">
        <v>31</v>
      </c>
      <c r="C14" s="13"/>
      <c r="D14" s="14"/>
      <c r="E14" s="15"/>
      <c r="F14" s="16"/>
      <c r="G14" s="16"/>
      <c r="H14" s="15"/>
      <c r="I14" s="17"/>
      <c r="J14" s="17"/>
      <c r="K14" s="18"/>
      <c r="L14" s="17"/>
    </row>
    <row r="15" spans="1:13" ht="22.5" customHeight="1" x14ac:dyDescent="0.25">
      <c r="A15" s="11">
        <f>A9+1</f>
        <v>3</v>
      </c>
      <c r="B15" s="12" t="s">
        <v>32</v>
      </c>
      <c r="C15" s="13" t="s">
        <v>22</v>
      </c>
      <c r="D15" s="31">
        <v>156</v>
      </c>
      <c r="E15" s="15">
        <v>1534.09</v>
      </c>
      <c r="F15" s="16">
        <f t="shared" ref="F15:F16" si="7">ROUND(E15*D15,2)</f>
        <v>239318.04</v>
      </c>
      <c r="G15" s="16">
        <f t="shared" ref="G15:G16" si="8">ROUND(F15*1.2,2)</f>
        <v>287181.65000000002</v>
      </c>
      <c r="H15" s="32"/>
      <c r="I15" s="33"/>
      <c r="J15" s="33"/>
      <c r="K15" s="18">
        <f t="shared" ref="K15:L16" si="9">F15+I15</f>
        <v>239318.04</v>
      </c>
      <c r="L15" s="17">
        <f t="shared" si="9"/>
        <v>287181.65000000002</v>
      </c>
      <c r="M15" s="10"/>
    </row>
    <row r="16" spans="1:13" ht="23.25" customHeight="1" x14ac:dyDescent="0.25">
      <c r="A16" s="11">
        <f>A15+1</f>
        <v>4</v>
      </c>
      <c r="B16" s="12" t="s">
        <v>33</v>
      </c>
      <c r="C16" s="13" t="s">
        <v>34</v>
      </c>
      <c r="D16" s="14">
        <v>12.48</v>
      </c>
      <c r="E16" s="15">
        <v>1200</v>
      </c>
      <c r="F16" s="16">
        <f t="shared" si="7"/>
        <v>14976</v>
      </c>
      <c r="G16" s="16">
        <f t="shared" si="8"/>
        <v>17971.2</v>
      </c>
      <c r="H16" s="32"/>
      <c r="I16" s="33"/>
      <c r="J16" s="33"/>
      <c r="K16" s="18">
        <f t="shared" si="9"/>
        <v>14976</v>
      </c>
      <c r="L16" s="17">
        <f t="shared" si="9"/>
        <v>17971.2</v>
      </c>
      <c r="M16" s="10"/>
    </row>
    <row r="17" spans="1:12" ht="15.75" x14ac:dyDescent="0.25">
      <c r="A17" s="38" t="s">
        <v>35</v>
      </c>
      <c r="B17" s="39"/>
      <c r="C17" s="39"/>
      <c r="D17" s="39"/>
      <c r="E17" s="40"/>
      <c r="F17" s="34">
        <f>SUM(F7:F16)</f>
        <v>460064.04000000004</v>
      </c>
      <c r="G17" s="53">
        <f>ROUND(F17*1.2,2)</f>
        <v>552076.85</v>
      </c>
      <c r="I17" s="34">
        <f>SUM(I7:I16)</f>
        <v>203836.03</v>
      </c>
      <c r="J17" s="53">
        <f>ROUND(I17*1.2,2)</f>
        <v>244603.24</v>
      </c>
      <c r="K17" s="34">
        <f>SUM(K7:K16)</f>
        <v>663900.07000000007</v>
      </c>
      <c r="L17" s="53">
        <f>ROUND(K17*1.2,2)</f>
        <v>796680.08</v>
      </c>
    </row>
  </sheetData>
  <mergeCells count="10">
    <mergeCell ref="B6:D6"/>
    <mergeCell ref="A17:E1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Временный переезд</vt:lpstr>
      <vt:lpstr>'Временный переезд'!Область_печати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2024-02-27T13:04:13Z</dcterms:created>
  <dcterms:modified xsi:type="dcterms:W3CDTF">2024-02-27T16:13:11Z</dcterms:modified>
</cp:coreProperties>
</file>