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B1118205-0456-4571-BB9A-56D68829165D}" xr6:coauthVersionLast="43" xr6:coauthVersionMax="43" xr10:uidLastSave="{00000000-0000-0000-0000-000000000000}"/>
  <bookViews>
    <workbookView xWindow="28680" yWindow="1530" windowWidth="29040" windowHeight="15840" xr2:uid="{B4401742-15EC-462F-A6D6-10F575C0A8EF}"/>
  </bookViews>
  <sheets>
    <sheet name="КС_Трансбордер" sheetId="1" r:id="rId1"/>
  </sheets>
  <definedNames>
    <definedName name="_xlnm.Print_Area" localSheetId="0">КС_Трансбордер!$A$1:$L$28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8" i="1" l="1"/>
  <c r="J28" i="1"/>
  <c r="G28" i="1"/>
  <c r="I27" i="1" l="1"/>
  <c r="F26" i="1"/>
  <c r="I25" i="1"/>
  <c r="J25" i="1" s="1"/>
  <c r="L25" i="1" s="1"/>
  <c r="F24" i="1"/>
  <c r="K24" i="1" s="1"/>
  <c r="I23" i="1"/>
  <c r="D22" i="1"/>
  <c r="I22" i="1" s="1"/>
  <c r="F21" i="1"/>
  <c r="D20" i="1"/>
  <c r="I20" i="1" s="1"/>
  <c r="F19" i="1"/>
  <c r="G19" i="1" s="1"/>
  <c r="L19" i="1" s="1"/>
  <c r="D19" i="1"/>
  <c r="K18" i="1"/>
  <c r="I18" i="1"/>
  <c r="J18" i="1" s="1"/>
  <c r="L18" i="1" s="1"/>
  <c r="I17" i="1"/>
  <c r="K17" i="1" s="1"/>
  <c r="D17" i="1"/>
  <c r="D16" i="1"/>
  <c r="I16" i="1" s="1"/>
  <c r="D15" i="1"/>
  <c r="I15" i="1" s="1"/>
  <c r="F14" i="1"/>
  <c r="A14" i="1"/>
  <c r="A19" i="1" s="1"/>
  <c r="A21" i="1" s="1"/>
  <c r="A24" i="1" s="1"/>
  <c r="I13" i="1"/>
  <c r="K13" i="1" s="1"/>
  <c r="D12" i="1"/>
  <c r="I12" i="1" s="1"/>
  <c r="I11" i="1"/>
  <c r="K11" i="1" s="1"/>
  <c r="D11" i="1"/>
  <c r="I10" i="1"/>
  <c r="K10" i="1" s="1"/>
  <c r="K9" i="1"/>
  <c r="F9" i="1"/>
  <c r="G9" i="1" s="1"/>
  <c r="L9" i="1" s="1"/>
  <c r="A9" i="1"/>
  <c r="I8" i="1"/>
  <c r="J8" i="1" s="1"/>
  <c r="K7" i="1"/>
  <c r="G7" i="1"/>
  <c r="L7" i="1" s="1"/>
  <c r="F7" i="1"/>
  <c r="J13" i="1" l="1"/>
  <c r="L13" i="1" s="1"/>
  <c r="K25" i="1"/>
  <c r="K8" i="1"/>
  <c r="K19" i="1"/>
  <c r="L8" i="1"/>
  <c r="K15" i="1"/>
  <c r="J15" i="1"/>
  <c r="L15" i="1" s="1"/>
  <c r="K16" i="1"/>
  <c r="J16" i="1"/>
  <c r="L16" i="1" s="1"/>
  <c r="K20" i="1"/>
  <c r="J20" i="1"/>
  <c r="L20" i="1" s="1"/>
  <c r="K23" i="1"/>
  <c r="J23" i="1"/>
  <c r="L23" i="1" s="1"/>
  <c r="K21" i="1"/>
  <c r="G21" i="1"/>
  <c r="L21" i="1" s="1"/>
  <c r="K26" i="1"/>
  <c r="G26" i="1"/>
  <c r="L26" i="1" s="1"/>
  <c r="K12" i="1"/>
  <c r="J12" i="1"/>
  <c r="L12" i="1" s="1"/>
  <c r="K14" i="1"/>
  <c r="G14" i="1"/>
  <c r="L14" i="1" s="1"/>
  <c r="F28" i="1"/>
  <c r="K22" i="1"/>
  <c r="J22" i="1"/>
  <c r="L22" i="1" s="1"/>
  <c r="K27" i="1"/>
  <c r="J27" i="1"/>
  <c r="L27" i="1" s="1"/>
  <c r="J11" i="1"/>
  <c r="L11" i="1" s="1"/>
  <c r="J17" i="1"/>
  <c r="L17" i="1" s="1"/>
  <c r="G24" i="1"/>
  <c r="L24" i="1" s="1"/>
  <c r="J10" i="1"/>
  <c r="L10" i="1" s="1"/>
  <c r="I28" i="1"/>
  <c r="K28" i="1" l="1"/>
</calcChain>
</file>

<file path=xl/sharedStrings.xml><?xml version="1.0" encoding="utf-8"?>
<sst xmlns="http://schemas.openxmlformats.org/spreadsheetml/2006/main" count="85" uniqueCount="53">
  <si>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</si>
  <si>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</si>
  <si>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</si>
  <si>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</si>
  <si>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</si>
  <si>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</si>
  <si>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</si>
  <si>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</si>
  <si>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</si>
  <si>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</si>
  <si>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</si>
  <si>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</si>
  <si>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</si>
  <si>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Трансбордер. Контактная сеть</t>
  </si>
  <si>
    <t>Монтаж вертикального уголка 75х5 L=1000мм</t>
  </si>
  <si>
    <t>шт.</t>
  </si>
  <si>
    <t>стоимость из КП на тупики</t>
  </si>
  <si>
    <t>1.1</t>
  </si>
  <si>
    <t>Вертикальный уголок 75х5 L=1000мм</t>
  </si>
  <si>
    <t>цена по счету</t>
  </si>
  <si>
    <t>Монтаж изолятора СА-3/6 на уголок</t>
  </si>
  <si>
    <t>2.1</t>
  </si>
  <si>
    <t>Изолятор СА-3/6</t>
  </si>
  <si>
    <t>2.2</t>
  </si>
  <si>
    <t>Гайка М10 (88 шт.)</t>
  </si>
  <si>
    <t>кг</t>
  </si>
  <si>
    <t>2.3</t>
  </si>
  <si>
    <t>Шайба М10 (88 шт)</t>
  </si>
  <si>
    <t>2.4</t>
  </si>
  <si>
    <t>Шайба пружинная М10 (88 шт.)</t>
  </si>
  <si>
    <t>Присоединение уголка 75х5 L=50мм к изолятору на болтовых соединениях (с предварительным изготовлением на строительной площадке (раскрой, сверление отверстий)</t>
  </si>
  <si>
    <t>3.1</t>
  </si>
  <si>
    <t>Уголок 75х5 L=50мм (88шт * 0,05м)</t>
  </si>
  <si>
    <t>м</t>
  </si>
  <si>
    <t>3.2</t>
  </si>
  <si>
    <t>3.3</t>
  </si>
  <si>
    <t>3.4</t>
  </si>
  <si>
    <t xml:space="preserve">Установка на металлоконструкциях опор контактной сети прута из арматуры A1 d14 длиной по 52м*4шт. (с предварительным изготовлением на строительной площадке) </t>
  </si>
  <si>
    <t>4.1</t>
  </si>
  <si>
    <t>Арматура A1 d14 длиной по 52м * 4шт. (1,21кг/м)</t>
  </si>
  <si>
    <t>Установка козырька (с предварительным изготовлением на строительной площадке)</t>
  </si>
  <si>
    <t>5.1</t>
  </si>
  <si>
    <t>Лист стальной 400х3 (0,4м*38м*7,85*3)</t>
  </si>
  <si>
    <t>5.2</t>
  </si>
  <si>
    <t>Уголок 75х75х400</t>
  </si>
  <si>
    <t xml:space="preserve">Огрунтовка металлических поверхностей грунтовкой ГФ-021  </t>
  </si>
  <si>
    <t>м2</t>
  </si>
  <si>
    <t>6.1</t>
  </si>
  <si>
    <t>Грунтовка ГФ021</t>
  </si>
  <si>
    <t>Окраска металлических поверхностей эмалью ПФ-115 в 2 слоя</t>
  </si>
  <si>
    <t>7.1</t>
  </si>
  <si>
    <t>Эмаль ПФ-15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</si>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</sst>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55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0" fontId="2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vertical="center" wrapText="1"/>
    </xf>
    <xf numFmtId="43" fontId="8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1" fontId="7" fillId="4" borderId="3" xfId="0" applyNumberFormat="1" applyFont="1" applyFill="1" applyBorder="1" applyAlignment="1">
      <alignment vertical="center" wrapText="1"/>
    </xf>
    <xf numFmtId="43" fontId="8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43" fontId="7" fillId="4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43" fontId="8" fillId="0" borderId="3" xfId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43" fontId="7" fillId="4" borderId="3" xfId="1" applyNumberFormat="1" applyFont="1" applyFill="1" applyBorder="1" applyAlignment="1">
      <alignment horizontal="right" vertical="center"/>
    </xf>
    <xf numFmtId="43" fontId="6" fillId="3" borderId="3" xfId="1" applyNumberFormat="1" applyFont="1" applyFill="1" applyBorder="1" applyAlignment="1">
      <alignment horizontal="center"/>
    </xf>
    <xf numFmtId="43" fontId="4" fillId="0" borderId="3" xfId="1" applyFont="1" applyBorder="1"/>
    <xf numFmtId="164" fontId="0" fillId="0" borderId="0" xfId="1" applyNumberFormat="1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3" fontId="9" fillId="0" borderId="3" xfId="1" applyFont="1" applyBorder="1"/>
  </cellXfs>
  <cellStyles count="4">
    <cellStyle name="ЛокСмМТСН" xfId="2" xr:uid="{CEDA1DB4-AFEE-422B-A552-8250F7A729B4}"/>
    <cellStyle name="Обычный" xfId="0" builtinId="0"/>
    <cellStyle name="Обычный 2" xfId="3" xr:uid="{3BAC162E-7819-48CA-8AC4-954F5DC144B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DB9A-77A5-4F62-9B29-BE1A3049CA9C}">
  <dimension ref="A1:M28"/>
  <sheetViews>
    <sheetView tabSelected="1" view="pageBreakPreview" topLeftCell="A4" zoomScale="80" zoomScaleNormal="100" zoomScaleSheetLayoutView="80" workbookViewId="0">
      <selection activeCell="L28" sqref="L28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36" customWidth="1"/>
    <col min="8" max="8" width="16.140625" style="36" customWidth="1"/>
    <col min="9" max="12" width="16.140625" customWidth="1"/>
    <col min="13" max="13" width="55.42578125" customWidth="1"/>
  </cols>
  <sheetData>
    <row r="1" spans="1:13" ht="14.45" customHeight="1" x14ac:dyDescent="0.25">
      <c r="A1" s="42" t="s">
        <v>0</v>
      </c>
      <c r="B1" s="45" t="s">
        <v>1</v>
      </c>
      <c r="C1" s="48" t="s">
        <v>2</v>
      </c>
      <c r="D1" s="48" t="s">
        <v>3</v>
      </c>
      <c r="E1" s="49" t="s">
        <v>4</v>
      </c>
      <c r="F1" s="50"/>
      <c r="G1" s="50"/>
      <c r="H1" s="50"/>
      <c r="I1" s="50"/>
      <c r="J1" s="50"/>
      <c r="K1" s="50"/>
      <c r="L1" s="50"/>
    </row>
    <row r="2" spans="1:13" ht="14.45" customHeight="1" x14ac:dyDescent="0.25">
      <c r="A2" s="43"/>
      <c r="B2" s="46"/>
      <c r="C2" s="48"/>
      <c r="D2" s="48"/>
      <c r="E2" s="51"/>
      <c r="F2" s="52"/>
      <c r="G2" s="52"/>
      <c r="H2" s="52"/>
      <c r="I2" s="52"/>
      <c r="J2" s="52"/>
      <c r="K2" s="52"/>
      <c r="L2" s="52"/>
    </row>
    <row r="3" spans="1:13" ht="27.75" customHeight="1" x14ac:dyDescent="0.25">
      <c r="A3" s="43"/>
      <c r="B3" s="46"/>
      <c r="C3" s="48"/>
      <c r="D3" s="48"/>
      <c r="E3" s="48" t="s">
        <v>5</v>
      </c>
      <c r="F3" s="48"/>
      <c r="G3" s="48"/>
      <c r="H3" s="48" t="s">
        <v>6</v>
      </c>
      <c r="I3" s="48"/>
      <c r="J3" s="48"/>
      <c r="K3" s="53" t="s">
        <v>7</v>
      </c>
      <c r="L3" s="53"/>
    </row>
    <row r="4" spans="1:13" ht="56.1" customHeight="1" x14ac:dyDescent="0.25">
      <c r="A4" s="44"/>
      <c r="B4" s="47"/>
      <c r="C4" s="48"/>
      <c r="D4" s="48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37" t="s">
        <v>13</v>
      </c>
      <c r="C6" s="38"/>
      <c r="D6" s="38"/>
      <c r="E6" s="7"/>
      <c r="F6" s="8"/>
      <c r="G6" s="9"/>
      <c r="H6" s="9"/>
      <c r="I6" s="9"/>
      <c r="J6" s="9"/>
      <c r="K6" s="9"/>
      <c r="L6" s="9"/>
      <c r="M6" s="10"/>
    </row>
    <row r="7" spans="1:13" ht="23.25" customHeight="1" x14ac:dyDescent="0.25">
      <c r="A7" s="11">
        <v>1</v>
      </c>
      <c r="B7" s="12" t="s">
        <v>14</v>
      </c>
      <c r="C7" s="13" t="s">
        <v>15</v>
      </c>
      <c r="D7" s="14">
        <v>22</v>
      </c>
      <c r="E7" s="15">
        <v>1756</v>
      </c>
      <c r="F7" s="16">
        <f t="shared" ref="F7" si="0">ROUND(E7*D7,2)</f>
        <v>38632</v>
      </c>
      <c r="G7" s="16">
        <f t="shared" ref="G7" si="1">ROUND(F7*1.2,2)</f>
        <v>46358.400000000001</v>
      </c>
      <c r="H7" s="15"/>
      <c r="I7" s="17"/>
      <c r="J7" s="17"/>
      <c r="K7" s="18">
        <f t="shared" ref="K7:L22" si="2">F7+I7</f>
        <v>38632</v>
      </c>
      <c r="L7" s="17">
        <f t="shared" si="2"/>
        <v>46358.400000000001</v>
      </c>
      <c r="M7" t="s">
        <v>16</v>
      </c>
    </row>
    <row r="8" spans="1:13" ht="20.25" customHeight="1" x14ac:dyDescent="0.25">
      <c r="A8" s="19" t="s">
        <v>17</v>
      </c>
      <c r="B8" s="20" t="s">
        <v>18</v>
      </c>
      <c r="C8" s="21" t="s">
        <v>15</v>
      </c>
      <c r="D8" s="22">
        <v>22</v>
      </c>
      <c r="E8" s="23"/>
      <c r="F8" s="24"/>
      <c r="G8" s="24"/>
      <c r="H8" s="25">
        <v>508.88</v>
      </c>
      <c r="I8" s="24">
        <f>ROUND(H8*D8,2)</f>
        <v>11195.36</v>
      </c>
      <c r="J8" s="24">
        <f>ROUND(I8*1.2,2)</f>
        <v>13434.43</v>
      </c>
      <c r="K8" s="26">
        <f t="shared" si="2"/>
        <v>11195.36</v>
      </c>
      <c r="L8" s="24">
        <f t="shared" si="2"/>
        <v>13434.43</v>
      </c>
      <c r="M8" t="s">
        <v>19</v>
      </c>
    </row>
    <row r="9" spans="1:13" ht="20.25" customHeight="1" x14ac:dyDescent="0.25">
      <c r="A9" s="11">
        <f>A7+1</f>
        <v>2</v>
      </c>
      <c r="B9" s="12" t="s">
        <v>20</v>
      </c>
      <c r="C9" s="13" t="s">
        <v>15</v>
      </c>
      <c r="D9" s="14">
        <v>88</v>
      </c>
      <c r="E9" s="15">
        <v>1000</v>
      </c>
      <c r="F9" s="16">
        <f t="shared" ref="F9" si="3">ROUND(E9*D9,2)</f>
        <v>88000</v>
      </c>
      <c r="G9" s="16">
        <f t="shared" ref="G9" si="4">ROUND(F9*1.2,2)</f>
        <v>105600</v>
      </c>
      <c r="H9" s="15"/>
      <c r="I9" s="17"/>
      <c r="J9" s="17"/>
      <c r="K9" s="18">
        <f t="shared" si="2"/>
        <v>88000</v>
      </c>
      <c r="L9" s="17">
        <f t="shared" si="2"/>
        <v>105600</v>
      </c>
      <c r="M9" t="s">
        <v>16</v>
      </c>
    </row>
    <row r="10" spans="1:13" ht="20.25" customHeight="1" x14ac:dyDescent="0.25">
      <c r="A10" s="19" t="s">
        <v>21</v>
      </c>
      <c r="B10" s="20" t="s">
        <v>22</v>
      </c>
      <c r="C10" s="21" t="s">
        <v>15</v>
      </c>
      <c r="D10" s="22">
        <v>88</v>
      </c>
      <c r="E10" s="23"/>
      <c r="F10" s="24"/>
      <c r="G10" s="24"/>
      <c r="H10" s="25">
        <v>491</v>
      </c>
      <c r="I10" s="24">
        <f>ROUND(H10*D10,2)</f>
        <v>43208</v>
      </c>
      <c r="J10" s="24">
        <f>ROUND(I10*1.2,2)</f>
        <v>51849.599999999999</v>
      </c>
      <c r="K10" s="26">
        <f t="shared" si="2"/>
        <v>43208</v>
      </c>
      <c r="L10" s="24">
        <f t="shared" si="2"/>
        <v>51849.599999999999</v>
      </c>
      <c r="M10" t="s">
        <v>16</v>
      </c>
    </row>
    <row r="11" spans="1:13" ht="20.25" customHeight="1" x14ac:dyDescent="0.25">
      <c r="A11" s="19" t="s">
        <v>23</v>
      </c>
      <c r="B11" s="20" t="s">
        <v>24</v>
      </c>
      <c r="C11" s="21" t="s">
        <v>25</v>
      </c>
      <c r="D11" s="27">
        <f>ROUND(88*0.012,2)</f>
        <v>1.06</v>
      </c>
      <c r="E11" s="23"/>
      <c r="F11" s="24"/>
      <c r="G11" s="24"/>
      <c r="H11" s="28">
        <v>139.65</v>
      </c>
      <c r="I11" s="24">
        <f t="shared" ref="I11:I13" si="5">ROUND(H11*D11,2)</f>
        <v>148.03</v>
      </c>
      <c r="J11" s="24">
        <f t="shared" ref="J11:J23" si="6">ROUND(I11*1.2,2)</f>
        <v>177.64</v>
      </c>
      <c r="K11" s="26">
        <f t="shared" si="2"/>
        <v>148.03</v>
      </c>
      <c r="L11" s="24">
        <f t="shared" si="2"/>
        <v>177.64</v>
      </c>
    </row>
    <row r="12" spans="1:13" ht="20.25" customHeight="1" x14ac:dyDescent="0.25">
      <c r="A12" s="19" t="s">
        <v>26</v>
      </c>
      <c r="B12" s="20" t="s">
        <v>27</v>
      </c>
      <c r="C12" s="21" t="s">
        <v>25</v>
      </c>
      <c r="D12" s="27">
        <f>ROUND(88*0.002,2)</f>
        <v>0.18</v>
      </c>
      <c r="E12" s="23"/>
      <c r="F12" s="24"/>
      <c r="G12" s="24"/>
      <c r="H12" s="28">
        <v>188.1</v>
      </c>
      <c r="I12" s="24">
        <f t="shared" si="5"/>
        <v>33.86</v>
      </c>
      <c r="J12" s="24">
        <f t="shared" si="6"/>
        <v>40.630000000000003</v>
      </c>
      <c r="K12" s="26">
        <f t="shared" si="2"/>
        <v>33.86</v>
      </c>
      <c r="L12" s="24">
        <f t="shared" si="2"/>
        <v>40.630000000000003</v>
      </c>
    </row>
    <row r="13" spans="1:13" ht="20.25" customHeight="1" x14ac:dyDescent="0.25">
      <c r="A13" s="19" t="s">
        <v>28</v>
      </c>
      <c r="B13" s="20" t="s">
        <v>29</v>
      </c>
      <c r="C13" s="21" t="s">
        <v>25</v>
      </c>
      <c r="D13" s="22">
        <v>88</v>
      </c>
      <c r="E13" s="23"/>
      <c r="F13" s="24"/>
      <c r="G13" s="24"/>
      <c r="H13" s="25">
        <v>210</v>
      </c>
      <c r="I13" s="24">
        <f t="shared" si="5"/>
        <v>18480</v>
      </c>
      <c r="J13" s="24">
        <f t="shared" si="6"/>
        <v>22176</v>
      </c>
      <c r="K13" s="26">
        <f t="shared" si="2"/>
        <v>18480</v>
      </c>
      <c r="L13" s="24">
        <f t="shared" si="2"/>
        <v>22176</v>
      </c>
      <c r="M13" t="s">
        <v>16</v>
      </c>
    </row>
    <row r="14" spans="1:13" ht="48" customHeight="1" x14ac:dyDescent="0.25">
      <c r="A14" s="11">
        <f>A9+1</f>
        <v>3</v>
      </c>
      <c r="B14" s="12" t="s">
        <v>30</v>
      </c>
      <c r="C14" s="13" t="s">
        <v>15</v>
      </c>
      <c r="D14" s="14">
        <v>88</v>
      </c>
      <c r="E14" s="15">
        <v>335.28</v>
      </c>
      <c r="F14" s="16">
        <f t="shared" ref="F14" si="7">ROUND(E14*D14,2)</f>
        <v>29504.639999999999</v>
      </c>
      <c r="G14" s="16">
        <f t="shared" ref="G14" si="8">ROUND(F14*1.2,2)</f>
        <v>35405.57</v>
      </c>
      <c r="H14" s="15"/>
      <c r="I14" s="17"/>
      <c r="J14" s="17"/>
      <c r="K14" s="18">
        <f t="shared" si="2"/>
        <v>29504.639999999999</v>
      </c>
      <c r="L14" s="17">
        <f t="shared" si="2"/>
        <v>35405.57</v>
      </c>
      <c r="M14" s="29"/>
    </row>
    <row r="15" spans="1:13" ht="21.75" customHeight="1" x14ac:dyDescent="0.25">
      <c r="A15" s="19" t="s">
        <v>31</v>
      </c>
      <c r="B15" s="20" t="s">
        <v>32</v>
      </c>
      <c r="C15" s="21" t="s">
        <v>33</v>
      </c>
      <c r="D15" s="27">
        <f>ROUND(0.05*88,2)</f>
        <v>4.4000000000000004</v>
      </c>
      <c r="E15" s="23"/>
      <c r="F15" s="24"/>
      <c r="G15" s="24"/>
      <c r="H15" s="25">
        <v>508.88</v>
      </c>
      <c r="I15" s="24">
        <f>ROUND(H15*D15,2)</f>
        <v>2239.0700000000002</v>
      </c>
      <c r="J15" s="24">
        <f>ROUND(I15*1.2,2)</f>
        <v>2686.88</v>
      </c>
      <c r="K15" s="26">
        <f t="shared" si="2"/>
        <v>2239.0700000000002</v>
      </c>
      <c r="L15" s="24">
        <f t="shared" si="2"/>
        <v>2686.88</v>
      </c>
      <c r="M15" t="s">
        <v>19</v>
      </c>
    </row>
    <row r="16" spans="1:13" ht="20.25" customHeight="1" x14ac:dyDescent="0.25">
      <c r="A16" s="19" t="s">
        <v>34</v>
      </c>
      <c r="B16" s="20" t="s">
        <v>24</v>
      </c>
      <c r="C16" s="21" t="s">
        <v>25</v>
      </c>
      <c r="D16" s="27">
        <f>ROUND(88*0.012,2)</f>
        <v>1.06</v>
      </c>
      <c r="E16" s="23"/>
      <c r="F16" s="24"/>
      <c r="G16" s="24"/>
      <c r="H16" s="28">
        <v>139.65</v>
      </c>
      <c r="I16" s="24">
        <f t="shared" ref="I16:I18" si="9">ROUND(H16*D16,2)</f>
        <v>148.03</v>
      </c>
      <c r="J16" s="24">
        <f t="shared" si="6"/>
        <v>177.64</v>
      </c>
      <c r="K16" s="26">
        <f t="shared" si="2"/>
        <v>148.03</v>
      </c>
      <c r="L16" s="24">
        <f t="shared" si="2"/>
        <v>177.64</v>
      </c>
    </row>
    <row r="17" spans="1:13" ht="20.25" customHeight="1" x14ac:dyDescent="0.25">
      <c r="A17" s="19" t="s">
        <v>35</v>
      </c>
      <c r="B17" s="20" t="s">
        <v>27</v>
      </c>
      <c r="C17" s="21" t="s">
        <v>25</v>
      </c>
      <c r="D17" s="27">
        <f>ROUND(88*0.002,2)</f>
        <v>0.18</v>
      </c>
      <c r="E17" s="23"/>
      <c r="F17" s="24"/>
      <c r="G17" s="24"/>
      <c r="H17" s="28">
        <v>188.1</v>
      </c>
      <c r="I17" s="24">
        <f t="shared" si="9"/>
        <v>33.86</v>
      </c>
      <c r="J17" s="24">
        <f t="shared" si="6"/>
        <v>40.630000000000003</v>
      </c>
      <c r="K17" s="26">
        <f t="shared" si="2"/>
        <v>33.86</v>
      </c>
      <c r="L17" s="24">
        <f t="shared" si="2"/>
        <v>40.630000000000003</v>
      </c>
    </row>
    <row r="18" spans="1:13" ht="20.25" customHeight="1" x14ac:dyDescent="0.25">
      <c r="A18" s="19" t="s">
        <v>36</v>
      </c>
      <c r="B18" s="20" t="s">
        <v>29</v>
      </c>
      <c r="C18" s="21" t="s">
        <v>15</v>
      </c>
      <c r="D18" s="22">
        <v>88</v>
      </c>
      <c r="E18" s="23"/>
      <c r="F18" s="24"/>
      <c r="G18" s="24"/>
      <c r="H18" s="25">
        <v>210</v>
      </c>
      <c r="I18" s="24">
        <f t="shared" si="9"/>
        <v>18480</v>
      </c>
      <c r="J18" s="24">
        <f t="shared" si="6"/>
        <v>22176</v>
      </c>
      <c r="K18" s="26">
        <f t="shared" si="2"/>
        <v>18480</v>
      </c>
      <c r="L18" s="24">
        <f t="shared" si="2"/>
        <v>22176</v>
      </c>
      <c r="M18" t="s">
        <v>16</v>
      </c>
    </row>
    <row r="19" spans="1:13" ht="48.75" customHeight="1" x14ac:dyDescent="0.25">
      <c r="A19" s="11">
        <f>A14+1</f>
        <v>4</v>
      </c>
      <c r="B19" s="12" t="s">
        <v>37</v>
      </c>
      <c r="C19" s="13" t="s">
        <v>33</v>
      </c>
      <c r="D19" s="14">
        <f>52*4</f>
        <v>208</v>
      </c>
      <c r="E19" s="15">
        <v>756</v>
      </c>
      <c r="F19" s="16">
        <f t="shared" ref="F19" si="10">ROUND(E19*D19,2)</f>
        <v>157248</v>
      </c>
      <c r="G19" s="16">
        <f t="shared" ref="G19" si="11">ROUND(F19*1.2,2)</f>
        <v>188697.60000000001</v>
      </c>
      <c r="H19" s="15"/>
      <c r="I19" s="17"/>
      <c r="J19" s="17"/>
      <c r="K19" s="18">
        <f t="shared" si="2"/>
        <v>157248</v>
      </c>
      <c r="L19" s="17">
        <f t="shared" si="2"/>
        <v>188697.60000000001</v>
      </c>
      <c r="M19" s="30" t="s">
        <v>16</v>
      </c>
    </row>
    <row r="20" spans="1:13" ht="20.25" customHeight="1" x14ac:dyDescent="0.25">
      <c r="A20" s="19" t="s">
        <v>38</v>
      </c>
      <c r="B20" s="20" t="s">
        <v>39</v>
      </c>
      <c r="C20" s="21" t="s">
        <v>25</v>
      </c>
      <c r="D20" s="27">
        <f>ROUND(1.21*52*4*1.02,2)</f>
        <v>256.70999999999998</v>
      </c>
      <c r="E20" s="23"/>
      <c r="F20" s="24"/>
      <c r="G20" s="24"/>
      <c r="H20" s="25">
        <v>62.79</v>
      </c>
      <c r="I20" s="24">
        <f t="shared" ref="I20" si="12">ROUND(H20*D20,2)</f>
        <v>16118.82</v>
      </c>
      <c r="J20" s="24">
        <f t="shared" si="6"/>
        <v>19342.580000000002</v>
      </c>
      <c r="K20" s="26">
        <f t="shared" si="2"/>
        <v>16118.82</v>
      </c>
      <c r="L20" s="24">
        <f t="shared" si="2"/>
        <v>19342.580000000002</v>
      </c>
      <c r="M20" t="s">
        <v>16</v>
      </c>
    </row>
    <row r="21" spans="1:13" ht="33" customHeight="1" x14ac:dyDescent="0.25">
      <c r="A21" s="11">
        <f>A19+1</f>
        <v>5</v>
      </c>
      <c r="B21" s="12" t="s">
        <v>40</v>
      </c>
      <c r="C21" s="13" t="s">
        <v>33</v>
      </c>
      <c r="D21" s="14">
        <v>38</v>
      </c>
      <c r="E21" s="15">
        <v>685.58</v>
      </c>
      <c r="F21" s="16">
        <f t="shared" ref="F21" si="13">ROUND(E21*D21,2)</f>
        <v>26052.04</v>
      </c>
      <c r="G21" s="16">
        <f t="shared" ref="G21" si="14">ROUND(F21*1.2,2)</f>
        <v>31262.45</v>
      </c>
      <c r="H21" s="15"/>
      <c r="I21" s="17"/>
      <c r="J21" s="17"/>
      <c r="K21" s="18">
        <f t="shared" si="2"/>
        <v>26052.04</v>
      </c>
      <c r="L21" s="17">
        <f t="shared" si="2"/>
        <v>31262.45</v>
      </c>
      <c r="M21" s="29"/>
    </row>
    <row r="22" spans="1:13" ht="20.25" customHeight="1" x14ac:dyDescent="0.25">
      <c r="A22" s="19" t="s">
        <v>41</v>
      </c>
      <c r="B22" s="20" t="s">
        <v>42</v>
      </c>
      <c r="C22" s="21" t="s">
        <v>25</v>
      </c>
      <c r="D22" s="22">
        <f>ROUND(0.4*38*7.85*3,2)</f>
        <v>357.96</v>
      </c>
      <c r="E22" s="23"/>
      <c r="F22" s="24"/>
      <c r="G22" s="24"/>
      <c r="H22" s="25">
        <v>89</v>
      </c>
      <c r="I22" s="24">
        <f t="shared" ref="I22:I23" si="15">ROUND(H22*D22,2)</f>
        <v>31858.44</v>
      </c>
      <c r="J22" s="24">
        <f t="shared" si="6"/>
        <v>38230.129999999997</v>
      </c>
      <c r="K22" s="26">
        <f t="shared" si="2"/>
        <v>31858.44</v>
      </c>
      <c r="L22" s="24">
        <f t="shared" si="2"/>
        <v>38230.129999999997</v>
      </c>
      <c r="M22" t="s">
        <v>16</v>
      </c>
    </row>
    <row r="23" spans="1:13" ht="20.25" customHeight="1" x14ac:dyDescent="0.25">
      <c r="A23" s="19" t="s">
        <v>43</v>
      </c>
      <c r="B23" s="20" t="s">
        <v>44</v>
      </c>
      <c r="C23" s="21" t="s">
        <v>15</v>
      </c>
      <c r="D23" s="22">
        <v>22</v>
      </c>
      <c r="E23" s="23"/>
      <c r="F23" s="24"/>
      <c r="G23" s="24"/>
      <c r="H23" s="25">
        <v>203.55</v>
      </c>
      <c r="I23" s="24">
        <f t="shared" si="15"/>
        <v>4478.1000000000004</v>
      </c>
      <c r="J23" s="24">
        <f t="shared" si="6"/>
        <v>5373.72</v>
      </c>
      <c r="K23" s="26">
        <f t="shared" ref="K23:L27" si="16">F23+I23</f>
        <v>4478.1000000000004</v>
      </c>
      <c r="L23" s="24">
        <f t="shared" si="16"/>
        <v>5373.72</v>
      </c>
      <c r="M23" t="s">
        <v>19</v>
      </c>
    </row>
    <row r="24" spans="1:13" ht="22.5" customHeight="1" x14ac:dyDescent="0.25">
      <c r="A24" s="11">
        <f>A21+1</f>
        <v>6</v>
      </c>
      <c r="B24" s="12" t="s">
        <v>45</v>
      </c>
      <c r="C24" s="13" t="s">
        <v>46</v>
      </c>
      <c r="D24" s="14">
        <v>41</v>
      </c>
      <c r="E24" s="31">
        <v>144.4</v>
      </c>
      <c r="F24" s="16">
        <f t="shared" ref="F24" si="17">ROUND(E24*D24,2)</f>
        <v>5920.4</v>
      </c>
      <c r="G24" s="16">
        <f t="shared" ref="G24" si="18">ROUND(F24*1.2,2)</f>
        <v>7104.48</v>
      </c>
      <c r="H24" s="15"/>
      <c r="I24" s="17"/>
      <c r="J24" s="17"/>
      <c r="K24" s="18">
        <f t="shared" si="16"/>
        <v>5920.4</v>
      </c>
      <c r="L24" s="17">
        <f t="shared" si="16"/>
        <v>7104.48</v>
      </c>
    </row>
    <row r="25" spans="1:13" ht="20.25" customHeight="1" x14ac:dyDescent="0.25">
      <c r="A25" s="19" t="s">
        <v>47</v>
      </c>
      <c r="B25" s="20" t="s">
        <v>48</v>
      </c>
      <c r="C25" s="32" t="s">
        <v>25</v>
      </c>
      <c r="D25" s="33">
        <v>0.26</v>
      </c>
      <c r="E25" s="28"/>
      <c r="F25" s="24"/>
      <c r="G25" s="24"/>
      <c r="H25" s="28">
        <v>149.15</v>
      </c>
      <c r="I25" s="24">
        <f>ROUND(H25*D25,2)</f>
        <v>38.78</v>
      </c>
      <c r="J25" s="24">
        <f>ROUND(I25*1.2,2)</f>
        <v>46.54</v>
      </c>
      <c r="K25" s="26">
        <f t="shared" si="16"/>
        <v>38.78</v>
      </c>
      <c r="L25" s="24">
        <f t="shared" si="16"/>
        <v>46.54</v>
      </c>
    </row>
    <row r="26" spans="1:13" ht="20.25" customHeight="1" x14ac:dyDescent="0.25">
      <c r="A26" s="11">
        <v>7</v>
      </c>
      <c r="B26" s="12" t="s">
        <v>49</v>
      </c>
      <c r="C26" s="13" t="s">
        <v>46</v>
      </c>
      <c r="D26" s="14">
        <v>41</v>
      </c>
      <c r="E26" s="31">
        <v>288.8</v>
      </c>
      <c r="F26" s="16">
        <f t="shared" ref="F26" si="19">ROUND(E26*D26,2)</f>
        <v>11840.8</v>
      </c>
      <c r="G26" s="16">
        <f t="shared" ref="G26" si="20">ROUND(F26*1.2,2)</f>
        <v>14208.96</v>
      </c>
      <c r="H26" s="34"/>
      <c r="I26" s="17"/>
      <c r="J26" s="17"/>
      <c r="K26" s="18">
        <f t="shared" si="16"/>
        <v>11840.8</v>
      </c>
      <c r="L26" s="17">
        <f t="shared" si="16"/>
        <v>14208.96</v>
      </c>
    </row>
    <row r="27" spans="1:13" ht="20.25" customHeight="1" x14ac:dyDescent="0.25">
      <c r="A27" s="19" t="s">
        <v>50</v>
      </c>
      <c r="B27" s="20" t="s">
        <v>51</v>
      </c>
      <c r="C27" s="32" t="s">
        <v>25</v>
      </c>
      <c r="D27" s="33">
        <v>0.52</v>
      </c>
      <c r="E27" s="28"/>
      <c r="F27" s="24"/>
      <c r="G27" s="24"/>
      <c r="H27" s="28">
        <v>330.6</v>
      </c>
      <c r="I27" s="24">
        <f>ROUND(H27*D27,2)</f>
        <v>171.91</v>
      </c>
      <c r="J27" s="24">
        <f>ROUND(I27*1.2,2)</f>
        <v>206.29</v>
      </c>
      <c r="K27" s="26">
        <f t="shared" si="16"/>
        <v>171.91</v>
      </c>
      <c r="L27" s="24">
        <f t="shared" si="16"/>
        <v>206.29</v>
      </c>
    </row>
    <row r="28" spans="1:13" ht="15.75" x14ac:dyDescent="0.25">
      <c r="A28" s="39" t="s">
        <v>52</v>
      </c>
      <c r="B28" s="40"/>
      <c r="C28" s="40"/>
      <c r="D28" s="40"/>
      <c r="E28" s="41"/>
      <c r="F28" s="35">
        <f>SUM(F7:F27)</f>
        <v>357197.88</v>
      </c>
      <c r="G28" s="54">
        <f>ROUND(F28*1.2,2)</f>
        <v>428637.46</v>
      </c>
      <c r="I28" s="35">
        <f>SUM(I7:I27)</f>
        <v>146632.26</v>
      </c>
      <c r="J28" s="54">
        <f>ROUND(I28*1.2,2)</f>
        <v>175958.71</v>
      </c>
      <c r="K28" s="35">
        <f>SUM(K7:K27)</f>
        <v>503830.13999999996</v>
      </c>
      <c r="L28" s="54">
        <f>ROUND(K28*1.2,2)</f>
        <v>604596.17000000004</v>
      </c>
    </row>
  </sheetData>
  <mergeCells count="10">
    <mergeCell ref="B6:D6"/>
    <mergeCell ref="A28:E28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КС_Трансбордер</vt:lpstr>
      <vt:lpstr>КС_Трансбордер!Область_печати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2024-02-27T13:07:47Z</dcterms:created>
  <dcterms:modified xsi:type="dcterms:W3CDTF">2024-02-27T16:13:25Z</dcterms:modified>
</cp:coreProperties>
</file>