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82C71DC8-263C-4B89-8CBE-703A02D3F0D5}" xr6:coauthVersionLast="43" xr6:coauthVersionMax="43" xr10:uidLastSave="{00000000-0000-0000-0000-000000000000}"/>
  <bookViews>
    <workbookView xWindow="28680" yWindow="1530" windowWidth="29040" windowHeight="15840" xr2:uid="{CEFEF7AB-598A-44FE-AE98-3824BDF32F9D}"/>
  </bookViews>
  <sheets>
    <sheet name="ТС2" sheetId="1" r:id="rId1"/>
  </sheets>
  <definedNames>
    <definedName name="_xlnm.Print_Area" localSheetId="0">ТС2!$A$1:$L$85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5" i="1" l="1"/>
  <c r="J85" i="1"/>
  <c r="G85" i="1"/>
  <c r="I84" i="1" l="1"/>
  <c r="K84" i="1" s="1"/>
  <c r="F83" i="1"/>
  <c r="K83" i="1" s="1"/>
  <c r="I82" i="1"/>
  <c r="K82" i="1" s="1"/>
  <c r="F81" i="1"/>
  <c r="K81" i="1" s="1"/>
  <c r="I80" i="1"/>
  <c r="K80" i="1" s="1"/>
  <c r="K79" i="1"/>
  <c r="F79" i="1"/>
  <c r="G79" i="1" s="1"/>
  <c r="L79" i="1" s="1"/>
  <c r="F77" i="1"/>
  <c r="K77" i="1" s="1"/>
  <c r="I76" i="1"/>
  <c r="K76" i="1" s="1"/>
  <c r="F75" i="1"/>
  <c r="K75" i="1" s="1"/>
  <c r="I74" i="1"/>
  <c r="K74" i="1" s="1"/>
  <c r="K73" i="1"/>
  <c r="F73" i="1"/>
  <c r="G73" i="1" s="1"/>
  <c r="L73" i="1" s="1"/>
  <c r="I72" i="1"/>
  <c r="J72" i="1" s="1"/>
  <c r="L72" i="1" s="1"/>
  <c r="F71" i="1"/>
  <c r="K71" i="1" s="1"/>
  <c r="I70" i="1"/>
  <c r="K70" i="1" s="1"/>
  <c r="F69" i="1"/>
  <c r="G69" i="1" s="1"/>
  <c r="L69" i="1" s="1"/>
  <c r="I68" i="1"/>
  <c r="J68" i="1" s="1"/>
  <c r="L68" i="1" s="1"/>
  <c r="F67" i="1"/>
  <c r="K67" i="1" s="1"/>
  <c r="K66" i="1"/>
  <c r="J66" i="1"/>
  <c r="L66" i="1" s="1"/>
  <c r="I66" i="1"/>
  <c r="K65" i="1"/>
  <c r="F65" i="1"/>
  <c r="G65" i="1" s="1"/>
  <c r="L65" i="1" s="1"/>
  <c r="I64" i="1"/>
  <c r="J64" i="1" s="1"/>
  <c r="L64" i="1" s="1"/>
  <c r="F63" i="1"/>
  <c r="D62" i="1"/>
  <c r="I62" i="1" s="1"/>
  <c r="F61" i="1"/>
  <c r="D60" i="1"/>
  <c r="I60" i="1" s="1"/>
  <c r="F59" i="1"/>
  <c r="K59" i="1" s="1"/>
  <c r="J58" i="1"/>
  <c r="L58" i="1" s="1"/>
  <c r="I58" i="1"/>
  <c r="K58" i="1" s="1"/>
  <c r="I57" i="1"/>
  <c r="J57" i="1" s="1"/>
  <c r="L57" i="1" s="1"/>
  <c r="D57" i="1"/>
  <c r="F56" i="1"/>
  <c r="I54" i="1"/>
  <c r="K54" i="1" s="1"/>
  <c r="F53" i="1"/>
  <c r="G53" i="1" s="1"/>
  <c r="L53" i="1" s="1"/>
  <c r="K52" i="1"/>
  <c r="J52" i="1"/>
  <c r="L52" i="1" s="1"/>
  <c r="I52" i="1"/>
  <c r="F51" i="1"/>
  <c r="K51" i="1" s="1"/>
  <c r="I50" i="1"/>
  <c r="J50" i="1" s="1"/>
  <c r="L50" i="1" s="1"/>
  <c r="F49" i="1"/>
  <c r="K49" i="1" s="1"/>
  <c r="I48" i="1"/>
  <c r="K47" i="1"/>
  <c r="G47" i="1"/>
  <c r="L47" i="1" s="1"/>
  <c r="F47" i="1"/>
  <c r="K46" i="1"/>
  <c r="J46" i="1"/>
  <c r="L46" i="1" s="1"/>
  <c r="I46" i="1"/>
  <c r="F45" i="1"/>
  <c r="G45" i="1" s="1"/>
  <c r="L45" i="1" s="1"/>
  <c r="I44" i="1"/>
  <c r="K44" i="1" s="1"/>
  <c r="F43" i="1"/>
  <c r="K43" i="1" s="1"/>
  <c r="J42" i="1"/>
  <c r="L42" i="1" s="1"/>
  <c r="I42" i="1"/>
  <c r="K42" i="1" s="1"/>
  <c r="F41" i="1"/>
  <c r="G41" i="1" s="1"/>
  <c r="L41" i="1" s="1"/>
  <c r="I40" i="1"/>
  <c r="K40" i="1" s="1"/>
  <c r="K39" i="1"/>
  <c r="G39" i="1"/>
  <c r="L39" i="1" s="1"/>
  <c r="F39" i="1"/>
  <c r="K38" i="1"/>
  <c r="I38" i="1"/>
  <c r="J38" i="1" s="1"/>
  <c r="L38" i="1" s="1"/>
  <c r="F37" i="1"/>
  <c r="G37" i="1" s="1"/>
  <c r="L37" i="1" s="1"/>
  <c r="I35" i="1"/>
  <c r="K35" i="1" s="1"/>
  <c r="F34" i="1"/>
  <c r="K34" i="1" s="1"/>
  <c r="K33" i="1"/>
  <c r="I33" i="1"/>
  <c r="J33" i="1" s="1"/>
  <c r="L33" i="1" s="1"/>
  <c r="D33" i="1"/>
  <c r="F32" i="1"/>
  <c r="K32" i="1" s="1"/>
  <c r="F31" i="1"/>
  <c r="G31" i="1" s="1"/>
  <c r="L31" i="1" s="1"/>
  <c r="I30" i="1"/>
  <c r="K30" i="1" s="1"/>
  <c r="F29" i="1"/>
  <c r="K29" i="1" s="1"/>
  <c r="I28" i="1"/>
  <c r="K28" i="1" s="1"/>
  <c r="J27" i="1"/>
  <c r="L27" i="1" s="1"/>
  <c r="I27" i="1"/>
  <c r="K27" i="1" s="1"/>
  <c r="F26" i="1"/>
  <c r="K26" i="1" s="1"/>
  <c r="I24" i="1"/>
  <c r="K24" i="1" s="1"/>
  <c r="F23" i="1"/>
  <c r="K23" i="1" s="1"/>
  <c r="I22" i="1"/>
  <c r="K22" i="1" s="1"/>
  <c r="D22" i="1"/>
  <c r="F21" i="1"/>
  <c r="G21" i="1" s="1"/>
  <c r="L21" i="1" s="1"/>
  <c r="I20" i="1"/>
  <c r="L19" i="1"/>
  <c r="G19" i="1"/>
  <c r="F19" i="1"/>
  <c r="K19" i="1" s="1"/>
  <c r="K17" i="1"/>
  <c r="G17" i="1"/>
  <c r="L17" i="1" s="1"/>
  <c r="F17" i="1"/>
  <c r="F16" i="1"/>
  <c r="K16" i="1" s="1"/>
  <c r="F15" i="1"/>
  <c r="K15" i="1" s="1"/>
  <c r="F14" i="1"/>
  <c r="G14" i="1" s="1"/>
  <c r="L14" i="1" s="1"/>
  <c r="D13" i="1"/>
  <c r="I13" i="1" s="1"/>
  <c r="F12" i="1"/>
  <c r="G12" i="1" s="1"/>
  <c r="L12" i="1" s="1"/>
  <c r="K11" i="1"/>
  <c r="I11" i="1"/>
  <c r="J11" i="1" s="1"/>
  <c r="L11" i="1" s="1"/>
  <c r="D11" i="1"/>
  <c r="K10" i="1"/>
  <c r="F10" i="1"/>
  <c r="G10" i="1" s="1"/>
  <c r="L10" i="1" s="1"/>
  <c r="F9" i="1"/>
  <c r="K9" i="1" s="1"/>
  <c r="A9" i="1"/>
  <c r="A10" i="1" s="1"/>
  <c r="A12" i="1" s="1"/>
  <c r="A14" i="1" s="1"/>
  <c r="A15" i="1" s="1"/>
  <c r="A16" i="1" s="1"/>
  <c r="A17" i="1" s="1"/>
  <c r="A19" i="1" s="1"/>
  <c r="A21" i="1" s="1"/>
  <c r="A23" i="1" s="1"/>
  <c r="A26" i="1" s="1"/>
  <c r="A29" i="1" s="1"/>
  <c r="A31" i="1" s="1"/>
  <c r="A32" i="1" s="1"/>
  <c r="A34" i="1" s="1"/>
  <c r="A37" i="1" s="1"/>
  <c r="A39" i="1" s="1"/>
  <c r="A41" i="1" s="1"/>
  <c r="A43" i="1" s="1"/>
  <c r="A45" i="1" s="1"/>
  <c r="A47" i="1" s="1"/>
  <c r="A49" i="1" s="1"/>
  <c r="A51" i="1" s="1"/>
  <c r="A53" i="1" s="1"/>
  <c r="A56" i="1" s="1"/>
  <c r="A59" i="1" s="1"/>
  <c r="A61" i="1" s="1"/>
  <c r="A63" i="1" s="1"/>
  <c r="A65" i="1" s="1"/>
  <c r="A67" i="1" s="1"/>
  <c r="A69" i="1" s="1"/>
  <c r="A71" i="1" s="1"/>
  <c r="A73" i="1" s="1"/>
  <c r="A75" i="1" s="1"/>
  <c r="A77" i="1" s="1"/>
  <c r="A79" i="1" s="1"/>
  <c r="A81" i="1" s="1"/>
  <c r="A83" i="1" s="1"/>
  <c r="F8" i="1"/>
  <c r="G8" i="1" s="1"/>
  <c r="J70" i="1" l="1"/>
  <c r="L70" i="1" s="1"/>
  <c r="J24" i="1"/>
  <c r="L24" i="1" s="1"/>
  <c r="J28" i="1"/>
  <c r="L28" i="1" s="1"/>
  <c r="J82" i="1"/>
  <c r="L82" i="1" s="1"/>
  <c r="J74" i="1"/>
  <c r="L74" i="1" s="1"/>
  <c r="J22" i="1"/>
  <c r="L22" i="1" s="1"/>
  <c r="G15" i="1"/>
  <c r="L15" i="1" s="1"/>
  <c r="G23" i="1"/>
  <c r="L23" i="1" s="1"/>
  <c r="K12" i="1"/>
  <c r="G51" i="1"/>
  <c r="L51" i="1" s="1"/>
  <c r="G59" i="1"/>
  <c r="L59" i="1" s="1"/>
  <c r="G77" i="1"/>
  <c r="L77" i="1" s="1"/>
  <c r="G83" i="1"/>
  <c r="L83" i="1" s="1"/>
  <c r="G16" i="1"/>
  <c r="L16" i="1" s="1"/>
  <c r="G29" i="1"/>
  <c r="L29" i="1" s="1"/>
  <c r="G32" i="1"/>
  <c r="L32" i="1" s="1"/>
  <c r="G34" i="1"/>
  <c r="L34" i="1" s="1"/>
  <c r="G43" i="1"/>
  <c r="L43" i="1" s="1"/>
  <c r="K53" i="1"/>
  <c r="K69" i="1"/>
  <c r="K20" i="1"/>
  <c r="J20" i="1"/>
  <c r="L20" i="1" s="1"/>
  <c r="K62" i="1"/>
  <c r="J62" i="1"/>
  <c r="L62" i="1" s="1"/>
  <c r="L8" i="1"/>
  <c r="I85" i="1"/>
  <c r="K48" i="1"/>
  <c r="J48" i="1"/>
  <c r="L48" i="1" s="1"/>
  <c r="K63" i="1"/>
  <c r="G63" i="1"/>
  <c r="L63" i="1" s="1"/>
  <c r="K61" i="1"/>
  <c r="G61" i="1"/>
  <c r="L61" i="1" s="1"/>
  <c r="K13" i="1"/>
  <c r="J13" i="1"/>
  <c r="L13" i="1" s="1"/>
  <c r="K56" i="1"/>
  <c r="G56" i="1"/>
  <c r="L56" i="1" s="1"/>
  <c r="K60" i="1"/>
  <c r="J60" i="1"/>
  <c r="L60" i="1" s="1"/>
  <c r="J76" i="1"/>
  <c r="L76" i="1" s="1"/>
  <c r="F85" i="1"/>
  <c r="K8" i="1"/>
  <c r="K14" i="1"/>
  <c r="K21" i="1"/>
  <c r="G26" i="1"/>
  <c r="L26" i="1" s="1"/>
  <c r="J30" i="1"/>
  <c r="L30" i="1" s="1"/>
  <c r="K31" i="1"/>
  <c r="J35" i="1"/>
  <c r="L35" i="1" s="1"/>
  <c r="K37" i="1"/>
  <c r="J40" i="1"/>
  <c r="L40" i="1" s="1"/>
  <c r="K41" i="1"/>
  <c r="J44" i="1"/>
  <c r="L44" i="1" s="1"/>
  <c r="K45" i="1"/>
  <c r="G49" i="1"/>
  <c r="L49" i="1" s="1"/>
  <c r="K50" i="1"/>
  <c r="J54" i="1"/>
  <c r="L54" i="1" s="1"/>
  <c r="K57" i="1"/>
  <c r="K64" i="1"/>
  <c r="K68" i="1"/>
  <c r="K72" i="1"/>
  <c r="G81" i="1"/>
  <c r="L81" i="1" s="1"/>
  <c r="G9" i="1"/>
  <c r="L9" i="1" s="1"/>
  <c r="G67" i="1"/>
  <c r="L67" i="1" s="1"/>
  <c r="G71" i="1"/>
  <c r="L71" i="1" s="1"/>
  <c r="G75" i="1"/>
  <c r="L75" i="1" s="1"/>
  <c r="J80" i="1"/>
  <c r="L80" i="1" s="1"/>
  <c r="J84" i="1"/>
  <c r="L84" i="1" s="1"/>
  <c r="K85" i="1" l="1"/>
</calcChain>
</file>

<file path=xl/sharedStrings.xml><?xml version="1.0" encoding="utf-8"?>
<sst xmlns="http://schemas.openxmlformats.org/spreadsheetml/2006/main" count="212" uniqueCount="135">
  <si>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</si>
  <si>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</si>
  <si>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</si>
  <si>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</si>
  <si>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</si>
  <si>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</si>
  <si>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</si>
  <si>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</si>
  <si>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</si>
  <si>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</si>
  <si>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</si>
  <si>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</si>
  <si>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</si>
  <si>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131-23-ТС2. Переустройство трубопровода теплоснабжения</t>
  </si>
  <si>
    <t>Земляные работы. Устройство траншей</t>
  </si>
  <si>
    <t xml:space="preserve">Разработка сухого грунта механизированным способом </t>
  </si>
  <si>
    <t>м3</t>
  </si>
  <si>
    <t>Доработка грунта в траншее вручную</t>
  </si>
  <si>
    <t>Устройство песчаного основания h=0,1м под трубы вручную</t>
  </si>
  <si>
    <t>3.1</t>
  </si>
  <si>
    <t>Песок природный  средний</t>
  </si>
  <si>
    <t>Обратная засыпка песком вручную</t>
  </si>
  <si>
    <t>4.1</t>
  </si>
  <si>
    <t xml:space="preserve">Обратная засыпка грунта бульдозером </t>
  </si>
  <si>
    <t>Уплотнение грунта пневматическими трамбовками</t>
  </si>
  <si>
    <t>Планировка площадей: механизированным способом</t>
  </si>
  <si>
    <t>м2</t>
  </si>
  <si>
    <t>Погрузка лишнего грунта в автосамосвалы</t>
  </si>
  <si>
    <t>т</t>
  </si>
  <si>
    <t>Устройство дорожной плиты</t>
  </si>
  <si>
    <t xml:space="preserve">Устройство дорожной плиты </t>
  </si>
  <si>
    <t>шт.</t>
  </si>
  <si>
    <t>сметная стоимость</t>
  </si>
  <si>
    <t>9.1</t>
  </si>
  <si>
    <t>Плита дорожная (3000 х 1750 х 170) 2П -30.18-30</t>
  </si>
  <si>
    <t>цена по счету</t>
  </si>
  <si>
    <t xml:space="preserve">Устройство гидроизоляции дорожной плиты праймером Технониколь </t>
  </si>
  <si>
    <t>10.1</t>
  </si>
  <si>
    <t xml:space="preserve">Праймер Технониколь </t>
  </si>
  <si>
    <t>л</t>
  </si>
  <si>
    <t>Устройство гидроизоляции мастикой битумной Технониколь в два слоя</t>
  </si>
  <si>
    <t>11.1</t>
  </si>
  <si>
    <t>Мастика битумная Технониколь</t>
  </si>
  <si>
    <t>кг</t>
  </si>
  <si>
    <t>Устройство сборного канала</t>
  </si>
  <si>
    <t xml:space="preserve">Устройство ж/б лотков Л11-15/2 </t>
  </si>
  <si>
    <t>цена из тс трансбордер</t>
  </si>
  <si>
    <t>12.1</t>
  </si>
  <si>
    <t xml:space="preserve">Лоток Л11-15/2 </t>
  </si>
  <si>
    <t>12.2</t>
  </si>
  <si>
    <t>Лоток Л11-д-8</t>
  </si>
  <si>
    <t xml:space="preserve">Устройство сборных железобетонных плит П12-15д </t>
  </si>
  <si>
    <t>13.1</t>
  </si>
  <si>
    <t>Плита П12д-15</t>
  </si>
  <si>
    <t>Очистка поверхностей сборных ж/б лотков и плит от грязи перед обмазкой</t>
  </si>
  <si>
    <t>стоимость из эстакады</t>
  </si>
  <si>
    <t>Устройство гидроизоляции сборного канала праймером Технониколь в один слой</t>
  </si>
  <si>
    <t>15.1</t>
  </si>
  <si>
    <t xml:space="preserve">Устройство гидроизоляции сборного канала мастикой битумной Технониколь </t>
  </si>
  <si>
    <t>16.1</t>
  </si>
  <si>
    <t>Устройство водосбросного колодца и колодца сбросных кранов</t>
  </si>
  <si>
    <t>Установка кольца с днищем КДЦ-10-9</t>
  </si>
  <si>
    <t>17.1</t>
  </si>
  <si>
    <t>Кольцо с днищем КДЦ-10-9</t>
  </si>
  <si>
    <t>Установка кольца с днищем КДЦ-7-9</t>
  </si>
  <si>
    <t>18.1</t>
  </si>
  <si>
    <t xml:space="preserve">Кольцо с днищем КДЦ-7-9 </t>
  </si>
  <si>
    <t>Установка крышки колодца круглой П-12</t>
  </si>
  <si>
    <t>19.1</t>
  </si>
  <si>
    <t>Крышка колодца круглой П-12</t>
  </si>
  <si>
    <t>Установка плиты перекрытия ОП1к</t>
  </si>
  <si>
    <t>20.1</t>
  </si>
  <si>
    <t>Плита перекрытия ОП1к</t>
  </si>
  <si>
    <t>Установка блока ФБС12.4.6</t>
  </si>
  <si>
    <t>21.1</t>
  </si>
  <si>
    <t>Блок ФБС12.4.6</t>
  </si>
  <si>
    <t>Установка плиты перекрытия КП-12</t>
  </si>
  <si>
    <t>22.1</t>
  </si>
  <si>
    <t>Плита перекрытия КП-12 (0,168м3/шт.)</t>
  </si>
  <si>
    <t>Установка колец горловин колодцев К-7-10</t>
  </si>
  <si>
    <t>23.1</t>
  </si>
  <si>
    <t>Кольцо горловин колодцев К-7-10  (0,17м3/шт.)</t>
  </si>
  <si>
    <t>Установка колец горловин колодцев К-7-5</t>
  </si>
  <si>
    <t>24.1</t>
  </si>
  <si>
    <t>Кольцо горловин колодцев К-7-5 (0,084м3/шт.)</t>
  </si>
  <si>
    <t>Установка люка чугунного</t>
  </si>
  <si>
    <t>25.1</t>
  </si>
  <si>
    <t>Люк чугунный</t>
  </si>
  <si>
    <t>Прокладка трубопровода</t>
  </si>
  <si>
    <t>Надземная прокладка трубы Ст 108х5-1-ППУ-ОЦ оболочке</t>
  </si>
  <si>
    <t>м</t>
  </si>
  <si>
    <t>26.1</t>
  </si>
  <si>
    <t xml:space="preserve">Труба Ст 108х5-1-ППУ-ОЦ оболочке </t>
  </si>
  <si>
    <t>26.2</t>
  </si>
  <si>
    <t>Опора скользящая ж/б С-225</t>
  </si>
  <si>
    <t xml:space="preserve">Прокладка трубы ∅ 45х5,0 ППУ-ОЦ </t>
  </si>
  <si>
    <t>27.1</t>
  </si>
  <si>
    <t xml:space="preserve">Трубы ∅ 45х5,0 ППУ-ОЦ </t>
  </si>
  <si>
    <t xml:space="preserve">Прокладка теплоизолированной трубы с МЗИ Ст 45х4-1-ППУ-ПЭ-215, L=1000мм </t>
  </si>
  <si>
    <t>28.1</t>
  </si>
  <si>
    <t>Теплоизолированная труба с МЗИ Ст 45х4-1-ППУ-ПЭ-215, L=1000мм</t>
  </si>
  <si>
    <t>Изоляция стыков ∅108/180 ППУ ОЦ/ПЭ</t>
  </si>
  <si>
    <t>компл.</t>
  </si>
  <si>
    <t>29.1</t>
  </si>
  <si>
    <t xml:space="preserve">Комплект изоляции стыка в оцинкованной оболочке мастичный для ∅108/180 </t>
  </si>
  <si>
    <t>Установка отводов 90° 108х6 (ППУ ОЦ)</t>
  </si>
  <si>
    <t>30.1</t>
  </si>
  <si>
    <t>Отводы 90° 108х6 (ППУ ОЦ)</t>
  </si>
  <si>
    <t xml:space="preserve">Установка отводов 90° 45х5 </t>
  </si>
  <si>
    <t>31.1</t>
  </si>
  <si>
    <t xml:space="preserve">Отводы 90° 45х5 </t>
  </si>
  <si>
    <t xml:space="preserve">Установка тройника 273х8/108х6,0 </t>
  </si>
  <si>
    <t>32.1</t>
  </si>
  <si>
    <t xml:space="preserve">Тройник 273х8/108х6,0 </t>
  </si>
  <si>
    <t>Установка тройникового ответвления Ст 108х5 / 45х4-1-ППУ-ОЦ, L=1300мм, L=1020мм</t>
  </si>
  <si>
    <t>33.1</t>
  </si>
  <si>
    <t>Тройниковое ответвление Ст 108х5 / 45х4-1-ППУ-ОЦ, L=1300мм, L=1020мм</t>
  </si>
  <si>
    <t>Установка тройникового ответвления Ст 108х5 / 45х4-1-ППУ-ОЦ, L=1300мм, L=1310мм</t>
  </si>
  <si>
    <t>34.1</t>
  </si>
  <si>
    <t>Тройниковое ответвление Ст 108х5 / 45х4-1-ППУ-ОЦ, L=1300мм, L=1310мм</t>
  </si>
  <si>
    <t xml:space="preserve">Установка тройника 108х6/45х5,0 </t>
  </si>
  <si>
    <t>35.1</t>
  </si>
  <si>
    <t xml:space="preserve">Тройник 108х6/45х5,0 </t>
  </si>
  <si>
    <t>Ультразвуковой контроль сварных соединений ф108</t>
  </si>
  <si>
    <t>Установка запорной арматуры</t>
  </si>
  <si>
    <t>Установка шарового крана «Балло макс» Д45, Ст45-1-ППУ-ПЭ, А=1950 мм (длина штока)</t>
  </si>
  <si>
    <t>37.1</t>
  </si>
  <si>
    <t>Шаровый кран «Балло макс» Д45, Ст45-1-ППУ-ПЭ, А=1950 мм (длина штока)</t>
  </si>
  <si>
    <t xml:space="preserve">Установка крана шарового сварка/сварка «BALLOMAX» DN100, PN25 </t>
  </si>
  <si>
    <t>38.1</t>
  </si>
  <si>
    <t xml:space="preserve">Кран шаровый сварка/сварка «BALLOMAX» DN100, PN25 </t>
  </si>
  <si>
    <t>Установка крана шарового сварка/сварка «BALLOMAX» DN40, PN40</t>
  </si>
  <si>
    <t>39.1</t>
  </si>
  <si>
    <t>Кран шаровый сварка/сварка «BALLOMAX» DN40, PN40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</si>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</sst>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_-* #,##0.000_-;\-* #,##0.0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C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89">
    <xf numFmtId="0" fontId="0" fillId="0" borderId="0" xfId="0"/>
    <xf numFmtId="4" fontId="3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horizontal="center"/>
    </xf>
    <xf numFmtId="43" fontId="6" fillId="3" borderId="3" xfId="1" applyFont="1" applyFill="1" applyBorder="1" applyAlignment="1">
      <alignment vertical="center"/>
    </xf>
    <xf numFmtId="43" fontId="6" fillId="3" borderId="3" xfId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vertical="center" wrapText="1"/>
    </xf>
    <xf numFmtId="43" fontId="9" fillId="0" borderId="3" xfId="1" applyFont="1" applyFill="1" applyBorder="1" applyAlignment="1">
      <alignment horizontal="center" vertical="center" wrapText="1"/>
    </xf>
    <xf numFmtId="43" fontId="8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3" fontId="8" fillId="3" borderId="3" xfId="1" applyNumberFormat="1" applyFont="1" applyFill="1" applyBorder="1" applyAlignment="1">
      <alignment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vertical="center" wrapText="1"/>
    </xf>
    <xf numFmtId="43" fontId="9" fillId="4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vertical="center"/>
    </xf>
    <xf numFmtId="43" fontId="8" fillId="4" borderId="3" xfId="1" applyNumberFormat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vertical="center"/>
    </xf>
    <xf numFmtId="43" fontId="8" fillId="3" borderId="3" xfId="1" applyFont="1" applyFill="1" applyBorder="1" applyAlignment="1">
      <alignment horizontal="center" vertical="center" wrapText="1"/>
    </xf>
    <xf numFmtId="0" fontId="0" fillId="3" borderId="0" xfId="0" applyFill="1"/>
    <xf numFmtId="0" fontId="7" fillId="3" borderId="3" xfId="3" applyFont="1" applyFill="1" applyBorder="1" applyAlignment="1">
      <alignment horizontal="left" vertical="center" wrapText="1"/>
    </xf>
    <xf numFmtId="2" fontId="7" fillId="3" borderId="3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3" borderId="11" xfId="3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2" fontId="10" fillId="3" borderId="3" xfId="0" applyNumberFormat="1" applyFont="1" applyFill="1" applyBorder="1" applyAlignment="1">
      <alignment vertical="center" wrapText="1"/>
    </xf>
    <xf numFmtId="43" fontId="11" fillId="3" borderId="3" xfId="1" applyFont="1" applyFill="1" applyBorder="1" applyAlignment="1">
      <alignment horizontal="center" vertical="center" wrapText="1"/>
    </xf>
    <xf numFmtId="43" fontId="10" fillId="3" borderId="3" xfId="1" applyFont="1" applyFill="1" applyBorder="1" applyAlignment="1">
      <alignment vertical="center"/>
    </xf>
    <xf numFmtId="43" fontId="10" fillId="3" borderId="3" xfId="1" applyFont="1" applyFill="1" applyBorder="1" applyAlignment="1">
      <alignment horizontal="center" vertical="center" wrapText="1"/>
    </xf>
    <xf numFmtId="0" fontId="7" fillId="3" borderId="11" xfId="3" applyFont="1" applyFill="1" applyBorder="1" applyAlignment="1">
      <alignment horizontal="left" vertical="center" wrapText="1"/>
    </xf>
    <xf numFmtId="164" fontId="7" fillId="3" borderId="3" xfId="1" applyNumberFormat="1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7" fillId="4" borderId="11" xfId="3" applyFont="1" applyFill="1" applyBorder="1" applyAlignment="1">
      <alignment horizontal="left" vertical="center" wrapText="1"/>
    </xf>
    <xf numFmtId="164" fontId="7" fillId="4" borderId="3" xfId="1" applyNumberFormat="1" applyFont="1" applyFill="1" applyBorder="1" applyAlignment="1">
      <alignment vertical="center" wrapText="1"/>
    </xf>
    <xf numFmtId="43" fontId="8" fillId="4" borderId="3" xfId="1" applyNumberFormat="1" applyFont="1" applyFill="1" applyBorder="1" applyAlignment="1">
      <alignment horizontal="center"/>
    </xf>
    <xf numFmtId="43" fontId="7" fillId="4" borderId="3" xfId="1" applyNumberFormat="1" applyFont="1" applyFill="1" applyBorder="1" applyAlignment="1">
      <alignment vertical="center" wrapText="1"/>
    </xf>
    <xf numFmtId="43" fontId="8" fillId="3" borderId="3" xfId="1" applyNumberFormat="1" applyFont="1" applyFill="1" applyBorder="1" applyAlignment="1">
      <alignment horizontal="center"/>
    </xf>
    <xf numFmtId="164" fontId="9" fillId="3" borderId="3" xfId="1" applyNumberFormat="1" applyFont="1" applyFill="1" applyBorder="1" applyAlignment="1">
      <alignment horizontal="center" vertical="center" wrapText="1"/>
    </xf>
    <xf numFmtId="43" fontId="7" fillId="3" borderId="3" xfId="1" applyNumberFormat="1" applyFont="1" applyFill="1" applyBorder="1" applyAlignment="1">
      <alignment vertical="center" wrapText="1"/>
    </xf>
    <xf numFmtId="0" fontId="2" fillId="0" borderId="0" xfId="0" applyFont="1"/>
    <xf numFmtId="43" fontId="8" fillId="4" borderId="3" xfId="1" applyNumberFormat="1" applyFont="1" applyFill="1" applyBorder="1" applyAlignment="1">
      <alignment horizontal="center" vertical="center"/>
    </xf>
    <xf numFmtId="43" fontId="7" fillId="4" borderId="3" xfId="1" applyFont="1" applyFill="1" applyBorder="1" applyAlignment="1">
      <alignment horizontal="center" vertical="center" wrapText="1"/>
    </xf>
    <xf numFmtId="43" fontId="7" fillId="4" borderId="3" xfId="1" applyFont="1" applyFill="1" applyBorder="1" applyAlignment="1">
      <alignment vertical="center"/>
    </xf>
    <xf numFmtId="166" fontId="7" fillId="3" borderId="3" xfId="1" applyNumberFormat="1" applyFont="1" applyFill="1" applyBorder="1" applyAlignment="1">
      <alignment vertical="center" wrapText="1"/>
    </xf>
    <xf numFmtId="164" fontId="8" fillId="3" borderId="3" xfId="1" applyNumberFormat="1" applyFont="1" applyFill="1" applyBorder="1" applyAlignment="1">
      <alignment vertical="center"/>
    </xf>
    <xf numFmtId="164" fontId="8" fillId="4" borderId="3" xfId="1" applyNumberFormat="1" applyFont="1" applyFill="1" applyBorder="1" applyAlignment="1">
      <alignment vertical="center"/>
    </xf>
    <xf numFmtId="43" fontId="11" fillId="4" borderId="3" xfId="1" applyFont="1" applyFill="1" applyBorder="1" applyAlignment="1">
      <alignment horizontal="center" vertical="center" wrapText="1"/>
    </xf>
    <xf numFmtId="43" fontId="4" fillId="0" borderId="3" xfId="1" applyFont="1" applyBorder="1"/>
    <xf numFmtId="164" fontId="0" fillId="0" borderId="0" xfId="1" applyNumberFormat="1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1" xfId="3" applyFont="1" applyBorder="1" applyAlignment="1">
      <alignment horizontal="right" vertical="center" wrapText="1"/>
    </xf>
    <xf numFmtId="0" fontId="3" fillId="0" borderId="12" xfId="3" applyFont="1" applyBorder="1" applyAlignment="1">
      <alignment horizontal="right" vertical="center" wrapText="1"/>
    </xf>
    <xf numFmtId="0" fontId="3" fillId="0" borderId="13" xfId="3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3" fontId="13" fillId="0" borderId="3" xfId="1" applyFont="1" applyBorder="1"/>
  </cellXfs>
  <cellStyles count="4">
    <cellStyle name="ЛокСмМТСН" xfId="2" xr:uid="{501305DA-A5CC-4F99-AC95-5F99F364928E}"/>
    <cellStyle name="Обычный" xfId="0" builtinId="0"/>
    <cellStyle name="Обычный 2" xfId="3" xr:uid="{F2E80D53-0D85-4233-BB2D-58AE5863E1B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99AA-0DC4-43B5-8CA1-501BADB50661}">
  <dimension ref="A1:M85"/>
  <sheetViews>
    <sheetView tabSelected="1" view="pageBreakPreview" topLeftCell="A64" zoomScale="80" zoomScaleNormal="100" zoomScaleSheetLayoutView="80" workbookViewId="0">
      <selection activeCell="L85" sqref="L85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70" customWidth="1"/>
    <col min="8" max="8" width="16.140625" style="70" customWidth="1"/>
    <col min="9" max="12" width="16.140625" customWidth="1"/>
    <col min="13" max="13" width="55.42578125" customWidth="1"/>
  </cols>
  <sheetData>
    <row r="1" spans="1:12" ht="14.45" customHeight="1" x14ac:dyDescent="0.25">
      <c r="A1" s="76" t="s">
        <v>0</v>
      </c>
      <c r="B1" s="79" t="s">
        <v>1</v>
      </c>
      <c r="C1" s="82" t="s">
        <v>2</v>
      </c>
      <c r="D1" s="82" t="s">
        <v>3</v>
      </c>
      <c r="E1" s="83" t="s">
        <v>4</v>
      </c>
      <c r="F1" s="84"/>
      <c r="G1" s="84"/>
      <c r="H1" s="84"/>
      <c r="I1" s="84"/>
      <c r="J1" s="84"/>
      <c r="K1" s="84"/>
      <c r="L1" s="84"/>
    </row>
    <row r="2" spans="1:12" ht="14.45" customHeight="1" x14ac:dyDescent="0.25">
      <c r="A2" s="77"/>
      <c r="B2" s="80"/>
      <c r="C2" s="82"/>
      <c r="D2" s="82"/>
      <c r="E2" s="85"/>
      <c r="F2" s="86"/>
      <c r="G2" s="86"/>
      <c r="H2" s="86"/>
      <c r="I2" s="86"/>
      <c r="J2" s="86"/>
      <c r="K2" s="86"/>
      <c r="L2" s="86"/>
    </row>
    <row r="3" spans="1:12" ht="27.75" customHeight="1" x14ac:dyDescent="0.25">
      <c r="A3" s="77"/>
      <c r="B3" s="80"/>
      <c r="C3" s="82"/>
      <c r="D3" s="82"/>
      <c r="E3" s="82" t="s">
        <v>5</v>
      </c>
      <c r="F3" s="82"/>
      <c r="G3" s="82"/>
      <c r="H3" s="82" t="s">
        <v>6</v>
      </c>
      <c r="I3" s="82"/>
      <c r="J3" s="82"/>
      <c r="K3" s="87" t="s">
        <v>7</v>
      </c>
      <c r="L3" s="87"/>
    </row>
    <row r="4" spans="1:12" ht="56.1" customHeight="1" x14ac:dyDescent="0.25">
      <c r="A4" s="78"/>
      <c r="B4" s="81"/>
      <c r="C4" s="82"/>
      <c r="D4" s="82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3" t="s">
        <v>12</v>
      </c>
    </row>
    <row r="5" spans="1:12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2" ht="20.25" customHeight="1" x14ac:dyDescent="0.25">
      <c r="A6" s="6"/>
      <c r="B6" s="71" t="s">
        <v>13</v>
      </c>
      <c r="C6" s="72"/>
      <c r="D6" s="72"/>
      <c r="E6" s="7"/>
      <c r="F6" s="8"/>
      <c r="G6" s="9"/>
      <c r="H6" s="9"/>
      <c r="I6" s="9"/>
      <c r="J6" s="9"/>
      <c r="K6" s="9"/>
      <c r="L6" s="9"/>
    </row>
    <row r="7" spans="1:12" ht="20.25" customHeight="1" x14ac:dyDescent="0.25">
      <c r="A7" s="10"/>
      <c r="B7" s="11" t="s">
        <v>14</v>
      </c>
      <c r="C7" s="12"/>
      <c r="D7" s="13"/>
      <c r="E7" s="14"/>
      <c r="F7" s="15"/>
      <c r="G7" s="16"/>
      <c r="H7" s="17"/>
      <c r="I7" s="18"/>
      <c r="J7" s="18"/>
      <c r="K7" s="19"/>
      <c r="L7" s="18"/>
    </row>
    <row r="8" spans="1:12" ht="20.25" customHeight="1" x14ac:dyDescent="0.25">
      <c r="A8" s="20">
        <v>1</v>
      </c>
      <c r="B8" s="21" t="s">
        <v>15</v>
      </c>
      <c r="C8" s="22" t="s">
        <v>16</v>
      </c>
      <c r="D8" s="23">
        <v>109.42</v>
      </c>
      <c r="E8" s="24">
        <v>308.75</v>
      </c>
      <c r="F8" s="25">
        <f t="shared" ref="F8:F17" si="0">ROUND(E8*D8,2)</f>
        <v>33783.43</v>
      </c>
      <c r="G8" s="25">
        <f t="shared" ref="G8:G17" si="1">ROUND(F8*1.2,2)</f>
        <v>40540.120000000003</v>
      </c>
      <c r="H8" s="17"/>
      <c r="I8" s="18"/>
      <c r="J8" s="18"/>
      <c r="K8" s="26">
        <f t="shared" ref="K8:L17" si="2">F8+I8</f>
        <v>33783.43</v>
      </c>
      <c r="L8" s="27">
        <f t="shared" si="2"/>
        <v>40540.120000000003</v>
      </c>
    </row>
    <row r="9" spans="1:12" ht="20.25" customHeight="1" x14ac:dyDescent="0.25">
      <c r="A9" s="20">
        <f>A8+1</f>
        <v>2</v>
      </c>
      <c r="B9" s="21" t="s">
        <v>17</v>
      </c>
      <c r="C9" s="22" t="s">
        <v>16</v>
      </c>
      <c r="D9" s="23">
        <v>3.38</v>
      </c>
      <c r="E9" s="24">
        <v>1688.1499999999999</v>
      </c>
      <c r="F9" s="25">
        <f t="shared" si="0"/>
        <v>5705.95</v>
      </c>
      <c r="G9" s="25">
        <f t="shared" si="1"/>
        <v>6847.14</v>
      </c>
      <c r="H9" s="17"/>
      <c r="I9" s="18"/>
      <c r="J9" s="18"/>
      <c r="K9" s="26">
        <f t="shared" si="2"/>
        <v>5705.95</v>
      </c>
      <c r="L9" s="27">
        <f t="shared" si="2"/>
        <v>6847.14</v>
      </c>
    </row>
    <row r="10" spans="1:12" ht="20.25" customHeight="1" x14ac:dyDescent="0.25">
      <c r="A10" s="20">
        <f>A9+1</f>
        <v>3</v>
      </c>
      <c r="B10" s="21" t="s">
        <v>18</v>
      </c>
      <c r="C10" s="22" t="s">
        <v>16</v>
      </c>
      <c r="D10" s="23">
        <v>4.04</v>
      </c>
      <c r="E10" s="28">
        <v>1310.05</v>
      </c>
      <c r="F10" s="25">
        <f t="shared" si="0"/>
        <v>5292.6</v>
      </c>
      <c r="G10" s="25">
        <f t="shared" si="1"/>
        <v>6351.12</v>
      </c>
      <c r="H10" s="29"/>
      <c r="I10" s="18"/>
      <c r="J10" s="18"/>
      <c r="K10" s="26">
        <f t="shared" si="2"/>
        <v>5292.6</v>
      </c>
      <c r="L10" s="27">
        <f t="shared" si="2"/>
        <v>6351.12</v>
      </c>
    </row>
    <row r="11" spans="1:12" ht="20.25" customHeight="1" x14ac:dyDescent="0.25">
      <c r="A11" s="30" t="s">
        <v>19</v>
      </c>
      <c r="B11" s="31" t="s">
        <v>20</v>
      </c>
      <c r="C11" s="32" t="s">
        <v>16</v>
      </c>
      <c r="D11" s="33">
        <f>ROUND(4.04*1.1,2)</f>
        <v>4.4400000000000004</v>
      </c>
      <c r="E11" s="34"/>
      <c r="F11" s="35"/>
      <c r="G11" s="35"/>
      <c r="H11" s="36">
        <v>1191.3</v>
      </c>
      <c r="I11" s="35">
        <f>ROUND(H11*D11,2)</f>
        <v>5289.37</v>
      </c>
      <c r="J11" s="35">
        <f>ROUND(I11*1.2,2)</f>
        <v>6347.24</v>
      </c>
      <c r="K11" s="37">
        <f t="shared" si="2"/>
        <v>5289.37</v>
      </c>
      <c r="L11" s="35">
        <f t="shared" si="2"/>
        <v>6347.24</v>
      </c>
    </row>
    <row r="12" spans="1:12" ht="20.25" customHeight="1" x14ac:dyDescent="0.25">
      <c r="A12" s="38">
        <f>A10+1</f>
        <v>4</v>
      </c>
      <c r="B12" s="21" t="s">
        <v>21</v>
      </c>
      <c r="C12" s="22" t="s">
        <v>16</v>
      </c>
      <c r="D12" s="23">
        <v>33.82</v>
      </c>
      <c r="E12" s="28">
        <v>1310.05</v>
      </c>
      <c r="F12" s="25">
        <f t="shared" ref="F12" si="3">ROUND(E12*D12,2)</f>
        <v>44305.89</v>
      </c>
      <c r="G12" s="25">
        <f t="shared" ref="G12" si="4">ROUND(F12*1.2,2)</f>
        <v>53167.07</v>
      </c>
      <c r="H12" s="29"/>
      <c r="I12" s="39"/>
      <c r="J12" s="39"/>
      <c r="K12" s="40">
        <f t="shared" si="2"/>
        <v>44305.89</v>
      </c>
      <c r="L12" s="39">
        <f t="shared" si="2"/>
        <v>53167.07</v>
      </c>
    </row>
    <row r="13" spans="1:12" ht="20.25" customHeight="1" x14ac:dyDescent="0.25">
      <c r="A13" s="30" t="s">
        <v>22</v>
      </c>
      <c r="B13" s="31" t="s">
        <v>20</v>
      </c>
      <c r="C13" s="32" t="s">
        <v>16</v>
      </c>
      <c r="D13" s="33">
        <f>ROUND(33.82*1.1,2)</f>
        <v>37.200000000000003</v>
      </c>
      <c r="E13" s="34"/>
      <c r="F13" s="35"/>
      <c r="G13" s="35"/>
      <c r="H13" s="36">
        <v>1191.3</v>
      </c>
      <c r="I13" s="35">
        <f>ROUND(H13*D13,2)</f>
        <v>44316.36</v>
      </c>
      <c r="J13" s="35">
        <f>ROUND(I13*1.2,2)</f>
        <v>53179.63</v>
      </c>
      <c r="K13" s="37">
        <f t="shared" si="2"/>
        <v>44316.36</v>
      </c>
      <c r="L13" s="35">
        <f t="shared" si="2"/>
        <v>53179.63</v>
      </c>
    </row>
    <row r="14" spans="1:12" s="41" customFormat="1" ht="21.75" customHeight="1" x14ac:dyDescent="0.25">
      <c r="A14" s="38">
        <f>A12+1</f>
        <v>5</v>
      </c>
      <c r="B14" s="21" t="s">
        <v>23</v>
      </c>
      <c r="C14" s="22" t="s">
        <v>16</v>
      </c>
      <c r="D14" s="23">
        <v>43.12</v>
      </c>
      <c r="E14" s="28">
        <v>118.75</v>
      </c>
      <c r="F14" s="25">
        <f t="shared" si="0"/>
        <v>5120.5</v>
      </c>
      <c r="G14" s="25">
        <f t="shared" si="1"/>
        <v>6144.6</v>
      </c>
      <c r="H14" s="17"/>
      <c r="I14" s="18"/>
      <c r="J14" s="18"/>
      <c r="K14" s="26">
        <f t="shared" si="2"/>
        <v>5120.5</v>
      </c>
      <c r="L14" s="27">
        <f t="shared" si="2"/>
        <v>6144.6</v>
      </c>
    </row>
    <row r="15" spans="1:12" ht="18.75" customHeight="1" x14ac:dyDescent="0.25">
      <c r="A15" s="20">
        <f>A14+1</f>
        <v>6</v>
      </c>
      <c r="B15" s="21" t="s">
        <v>24</v>
      </c>
      <c r="C15" s="22" t="s">
        <v>16</v>
      </c>
      <c r="D15" s="23">
        <v>43.12</v>
      </c>
      <c r="E15" s="28">
        <v>188.1</v>
      </c>
      <c r="F15" s="25">
        <f t="shared" si="0"/>
        <v>8110.87</v>
      </c>
      <c r="G15" s="25">
        <f t="shared" si="1"/>
        <v>9733.0400000000009</v>
      </c>
      <c r="H15" s="26"/>
      <c r="I15" s="39"/>
      <c r="J15" s="39"/>
      <c r="K15" s="26">
        <f t="shared" si="2"/>
        <v>8110.87</v>
      </c>
      <c r="L15" s="27">
        <f t="shared" si="2"/>
        <v>9733.0400000000009</v>
      </c>
    </row>
    <row r="16" spans="1:12" ht="18.75" customHeight="1" x14ac:dyDescent="0.25">
      <c r="A16" s="20">
        <f t="shared" ref="A16:A17" si="5">A15+1</f>
        <v>7</v>
      </c>
      <c r="B16" s="42" t="s">
        <v>25</v>
      </c>
      <c r="C16" s="12" t="s">
        <v>26</v>
      </c>
      <c r="D16" s="43">
        <v>82.96</v>
      </c>
      <c r="E16" s="28">
        <v>118.75</v>
      </c>
      <c r="F16" s="27">
        <f t="shared" si="0"/>
        <v>9851.5</v>
      </c>
      <c r="G16" s="27">
        <f t="shared" si="1"/>
        <v>11821.8</v>
      </c>
      <c r="H16" s="28"/>
      <c r="I16" s="27"/>
      <c r="J16" s="27"/>
      <c r="K16" s="26">
        <f t="shared" si="2"/>
        <v>9851.5</v>
      </c>
      <c r="L16" s="27">
        <f t="shared" si="2"/>
        <v>11821.8</v>
      </c>
    </row>
    <row r="17" spans="1:13" ht="18" customHeight="1" x14ac:dyDescent="0.25">
      <c r="A17" s="20">
        <f t="shared" si="5"/>
        <v>8</v>
      </c>
      <c r="B17" s="21" t="s">
        <v>27</v>
      </c>
      <c r="C17" s="22" t="s">
        <v>28</v>
      </c>
      <c r="D17" s="23">
        <v>132.99</v>
      </c>
      <c r="E17" s="28">
        <v>308.75</v>
      </c>
      <c r="F17" s="25">
        <f t="shared" si="0"/>
        <v>41060.660000000003</v>
      </c>
      <c r="G17" s="25">
        <f t="shared" si="1"/>
        <v>49272.79</v>
      </c>
      <c r="H17" s="28"/>
      <c r="I17" s="27"/>
      <c r="J17" s="27"/>
      <c r="K17" s="26">
        <f t="shared" si="2"/>
        <v>41060.660000000003</v>
      </c>
      <c r="L17" s="27">
        <f t="shared" si="2"/>
        <v>49272.79</v>
      </c>
      <c r="M17" s="44"/>
    </row>
    <row r="18" spans="1:13" ht="21.75" customHeight="1" x14ac:dyDescent="0.25">
      <c r="A18" s="38"/>
      <c r="B18" s="45" t="s">
        <v>29</v>
      </c>
      <c r="C18" s="46"/>
      <c r="D18" s="47"/>
      <c r="E18" s="48"/>
      <c r="F18" s="49"/>
      <c r="G18" s="49"/>
      <c r="H18" s="28"/>
      <c r="I18" s="39"/>
      <c r="J18" s="39"/>
      <c r="K18" s="50"/>
      <c r="L18" s="49"/>
      <c r="M18" s="44"/>
    </row>
    <row r="19" spans="1:13" ht="18.75" customHeight="1" x14ac:dyDescent="0.25">
      <c r="A19" s="38">
        <f>A17+1</f>
        <v>9</v>
      </c>
      <c r="B19" s="51" t="s">
        <v>30</v>
      </c>
      <c r="C19" s="22" t="s">
        <v>31</v>
      </c>
      <c r="D19" s="52">
        <v>6</v>
      </c>
      <c r="E19" s="28">
        <v>4797.75</v>
      </c>
      <c r="F19" s="39">
        <f>ROUND(E19*D19,2)</f>
        <v>28786.5</v>
      </c>
      <c r="G19" s="39">
        <f t="shared" ref="G19" si="6">ROUND(F19*1.2,2)</f>
        <v>34543.800000000003</v>
      </c>
      <c r="H19" s="26"/>
      <c r="I19" s="39"/>
      <c r="J19" s="39"/>
      <c r="K19" s="26">
        <f t="shared" ref="K19:L24" si="7">F19+I19</f>
        <v>28786.5</v>
      </c>
      <c r="L19" s="27">
        <f t="shared" si="7"/>
        <v>34543.800000000003</v>
      </c>
      <c r="M19" s="53" t="s">
        <v>32</v>
      </c>
    </row>
    <row r="20" spans="1:13" ht="15.75" x14ac:dyDescent="0.25">
      <c r="A20" s="30" t="s">
        <v>33</v>
      </c>
      <c r="B20" s="54" t="s">
        <v>34</v>
      </c>
      <c r="C20" s="32" t="s">
        <v>31</v>
      </c>
      <c r="D20" s="55">
        <v>6</v>
      </c>
      <c r="E20" s="34"/>
      <c r="F20" s="35"/>
      <c r="G20" s="35"/>
      <c r="H20" s="56">
        <v>18495.830000000002</v>
      </c>
      <c r="I20" s="35">
        <f>ROUND(H20*D20,2)</f>
        <v>110974.98</v>
      </c>
      <c r="J20" s="35">
        <f>ROUND(I20*1.2,2)</f>
        <v>133169.98000000001</v>
      </c>
      <c r="K20" s="37">
        <f t="shared" si="7"/>
        <v>110974.98</v>
      </c>
      <c r="L20" s="35">
        <f t="shared" si="7"/>
        <v>133169.98000000001</v>
      </c>
      <c r="M20" t="s">
        <v>35</v>
      </c>
    </row>
    <row r="21" spans="1:13" ht="18" customHeight="1" x14ac:dyDescent="0.25">
      <c r="A21" s="38">
        <f>A19+1</f>
        <v>10</v>
      </c>
      <c r="B21" s="21" t="s">
        <v>36</v>
      </c>
      <c r="C21" s="22" t="s">
        <v>26</v>
      </c>
      <c r="D21" s="43">
        <v>7.3</v>
      </c>
      <c r="E21" s="24">
        <v>144.4</v>
      </c>
      <c r="F21" s="39">
        <f>ROUND(E21*D21,2)</f>
        <v>1054.1199999999999</v>
      </c>
      <c r="G21" s="39">
        <f t="shared" ref="G21" si="8">ROUND(F21*1.2,2)</f>
        <v>1264.94</v>
      </c>
      <c r="H21" s="26"/>
      <c r="I21" s="39"/>
      <c r="J21" s="39"/>
      <c r="K21" s="26">
        <f t="shared" si="7"/>
        <v>1054.1199999999999</v>
      </c>
      <c r="L21" s="27">
        <f t="shared" si="7"/>
        <v>1264.94</v>
      </c>
    </row>
    <row r="22" spans="1:13" ht="16.5" customHeight="1" x14ac:dyDescent="0.25">
      <c r="A22" s="30" t="s">
        <v>37</v>
      </c>
      <c r="B22" s="54" t="s">
        <v>38</v>
      </c>
      <c r="C22" s="32" t="s">
        <v>39</v>
      </c>
      <c r="D22" s="57">
        <f>ROUND(2.19*20/16,2)</f>
        <v>2.74</v>
      </c>
      <c r="E22" s="34"/>
      <c r="F22" s="35"/>
      <c r="G22" s="35"/>
      <c r="H22" s="56">
        <v>237.5</v>
      </c>
      <c r="I22" s="35">
        <f>ROUND(H22*D22,2)</f>
        <v>650.75</v>
      </c>
      <c r="J22" s="35">
        <f>ROUND(I22*1.2,2)</f>
        <v>780.9</v>
      </c>
      <c r="K22" s="37">
        <f t="shared" si="7"/>
        <v>650.75</v>
      </c>
      <c r="L22" s="35">
        <f t="shared" si="7"/>
        <v>780.9</v>
      </c>
    </row>
    <row r="23" spans="1:13" ht="30" x14ac:dyDescent="0.25">
      <c r="A23" s="38">
        <f>A21+1</f>
        <v>11</v>
      </c>
      <c r="B23" s="21" t="s">
        <v>40</v>
      </c>
      <c r="C23" s="22" t="s">
        <v>26</v>
      </c>
      <c r="D23" s="43">
        <v>7.13</v>
      </c>
      <c r="E23" s="24">
        <v>299.76</v>
      </c>
      <c r="F23" s="39">
        <f>ROUND(E23*D23,2)</f>
        <v>2137.29</v>
      </c>
      <c r="G23" s="39">
        <f t="shared" ref="G23" si="9">ROUND(F23*1.2,2)</f>
        <v>2564.75</v>
      </c>
      <c r="H23" s="26"/>
      <c r="I23" s="39"/>
      <c r="J23" s="39"/>
      <c r="K23" s="26">
        <f t="shared" si="7"/>
        <v>2137.29</v>
      </c>
      <c r="L23" s="27">
        <f t="shared" si="7"/>
        <v>2564.75</v>
      </c>
    </row>
    <row r="24" spans="1:13" ht="15.75" x14ac:dyDescent="0.25">
      <c r="A24" s="30" t="s">
        <v>41</v>
      </c>
      <c r="B24" s="54" t="s">
        <v>42</v>
      </c>
      <c r="C24" s="32" t="s">
        <v>43</v>
      </c>
      <c r="D24" s="57">
        <v>4.28</v>
      </c>
      <c r="E24" s="34"/>
      <c r="F24" s="35"/>
      <c r="G24" s="35"/>
      <c r="H24" s="56">
        <v>296.39999999999998</v>
      </c>
      <c r="I24" s="35">
        <f t="shared" ref="I24" si="10">ROUND(H24*D24,2)</f>
        <v>1268.5899999999999</v>
      </c>
      <c r="J24" s="35">
        <f t="shared" ref="J24" si="11">ROUND(I24*1.2,2)</f>
        <v>1522.31</v>
      </c>
      <c r="K24" s="37">
        <f t="shared" si="7"/>
        <v>1268.5899999999999</v>
      </c>
      <c r="L24" s="35">
        <f t="shared" si="7"/>
        <v>1522.31</v>
      </c>
    </row>
    <row r="25" spans="1:13" ht="21.75" customHeight="1" x14ac:dyDescent="0.25">
      <c r="A25" s="30"/>
      <c r="B25" s="11" t="s">
        <v>44</v>
      </c>
      <c r="C25" s="12"/>
      <c r="D25" s="52"/>
      <c r="E25" s="28"/>
      <c r="F25" s="39"/>
      <c r="G25" s="39"/>
      <c r="H25" s="58"/>
      <c r="I25" s="39"/>
      <c r="J25" s="39"/>
      <c r="K25" s="40"/>
      <c r="L25" s="39"/>
    </row>
    <row r="26" spans="1:13" ht="15.75" x14ac:dyDescent="0.25">
      <c r="A26" s="20">
        <f>A23+1</f>
        <v>12</v>
      </c>
      <c r="B26" s="51" t="s">
        <v>45</v>
      </c>
      <c r="C26" s="12" t="s">
        <v>31</v>
      </c>
      <c r="D26" s="59">
        <v>17</v>
      </c>
      <c r="E26" s="28">
        <v>5928</v>
      </c>
      <c r="F26" s="39">
        <f>ROUND(E26*D26,2)</f>
        <v>100776</v>
      </c>
      <c r="G26" s="39">
        <f t="shared" ref="G26" si="12">ROUND(F26*1.2,2)</f>
        <v>120931.2</v>
      </c>
      <c r="H26" s="26"/>
      <c r="I26" s="39"/>
      <c r="J26" s="39"/>
      <c r="K26" s="26">
        <f t="shared" ref="K26:L41" si="13">F26+I26</f>
        <v>100776</v>
      </c>
      <c r="L26" s="27">
        <f t="shared" si="13"/>
        <v>120931.2</v>
      </c>
      <c r="M26" s="53" t="s">
        <v>46</v>
      </c>
    </row>
    <row r="27" spans="1:13" ht="15.75" x14ac:dyDescent="0.25">
      <c r="A27" s="30" t="s">
        <v>47</v>
      </c>
      <c r="B27" s="54" t="s">
        <v>48</v>
      </c>
      <c r="C27" s="32" t="s">
        <v>31</v>
      </c>
      <c r="D27" s="55">
        <v>5</v>
      </c>
      <c r="E27" s="34"/>
      <c r="F27" s="35"/>
      <c r="G27" s="35"/>
      <c r="H27" s="56">
        <v>16810.25</v>
      </c>
      <c r="I27" s="35">
        <f t="shared" ref="I27:I30" si="14">ROUND(H27*D27,2)</f>
        <v>84051.25</v>
      </c>
      <c r="J27" s="35">
        <f t="shared" ref="J27:J30" si="15">ROUND(I27*1.2,2)</f>
        <v>100861.5</v>
      </c>
      <c r="K27" s="37">
        <f t="shared" si="13"/>
        <v>84051.25</v>
      </c>
      <c r="L27" s="35">
        <f t="shared" si="13"/>
        <v>100861.5</v>
      </c>
      <c r="M27" s="53" t="s">
        <v>46</v>
      </c>
    </row>
    <row r="28" spans="1:13" ht="15.75" x14ac:dyDescent="0.25">
      <c r="A28" s="30" t="s">
        <v>49</v>
      </c>
      <c r="B28" s="54" t="s">
        <v>50</v>
      </c>
      <c r="C28" s="32" t="s">
        <v>31</v>
      </c>
      <c r="D28" s="55">
        <v>12</v>
      </c>
      <c r="E28" s="34"/>
      <c r="F28" s="35"/>
      <c r="G28" s="35"/>
      <c r="H28" s="56">
        <v>6181.25</v>
      </c>
      <c r="I28" s="35">
        <f t="shared" si="14"/>
        <v>74175</v>
      </c>
      <c r="J28" s="35">
        <f t="shared" si="15"/>
        <v>89010</v>
      </c>
      <c r="K28" s="37">
        <f t="shared" si="13"/>
        <v>74175</v>
      </c>
      <c r="L28" s="35">
        <f t="shared" si="13"/>
        <v>89010</v>
      </c>
      <c r="M28" t="s">
        <v>35</v>
      </c>
    </row>
    <row r="29" spans="1:13" ht="15.75" x14ac:dyDescent="0.25">
      <c r="A29" s="38">
        <f>A26+1</f>
        <v>13</v>
      </c>
      <c r="B29" s="51" t="s">
        <v>51</v>
      </c>
      <c r="C29" s="12" t="s">
        <v>31</v>
      </c>
      <c r="D29" s="52">
        <v>24</v>
      </c>
      <c r="E29" s="28">
        <v>1482</v>
      </c>
      <c r="F29" s="39">
        <f>ROUND(E29*D29,2)</f>
        <v>35568</v>
      </c>
      <c r="G29" s="39">
        <f t="shared" ref="G29" si="16">ROUND(F29*1.2,2)</f>
        <v>42681.599999999999</v>
      </c>
      <c r="H29" s="26"/>
      <c r="I29" s="39"/>
      <c r="J29" s="39"/>
      <c r="K29" s="26">
        <f t="shared" si="13"/>
        <v>35568</v>
      </c>
      <c r="L29" s="27">
        <f t="shared" si="13"/>
        <v>42681.599999999999</v>
      </c>
      <c r="M29" s="53" t="s">
        <v>46</v>
      </c>
    </row>
    <row r="30" spans="1:13" ht="15.75" x14ac:dyDescent="0.25">
      <c r="A30" s="30" t="s">
        <v>52</v>
      </c>
      <c r="B30" s="54" t="s">
        <v>53</v>
      </c>
      <c r="C30" s="32" t="s">
        <v>31</v>
      </c>
      <c r="D30" s="55">
        <v>24</v>
      </c>
      <c r="E30" s="34"/>
      <c r="F30" s="35"/>
      <c r="G30" s="35"/>
      <c r="H30" s="56">
        <v>4891.55</v>
      </c>
      <c r="I30" s="35">
        <f t="shared" si="14"/>
        <v>117397.2</v>
      </c>
      <c r="J30" s="35">
        <f t="shared" si="15"/>
        <v>140876.64000000001</v>
      </c>
      <c r="K30" s="37">
        <f t="shared" si="13"/>
        <v>117397.2</v>
      </c>
      <c r="L30" s="35">
        <f t="shared" si="13"/>
        <v>140876.64000000001</v>
      </c>
      <c r="M30" s="53" t="s">
        <v>46</v>
      </c>
    </row>
    <row r="31" spans="1:13" ht="31.5" customHeight="1" x14ac:dyDescent="0.25">
      <c r="A31" s="38">
        <f>A29+1</f>
        <v>14</v>
      </c>
      <c r="B31" s="51" t="s">
        <v>54</v>
      </c>
      <c r="C31" s="12" t="s">
        <v>26</v>
      </c>
      <c r="D31" s="60">
        <v>23.94</v>
      </c>
      <c r="E31" s="28">
        <v>909.45</v>
      </c>
      <c r="F31" s="39">
        <f>ROUND(E31*D31,2)</f>
        <v>21772.23</v>
      </c>
      <c r="G31" s="39">
        <f t="shared" ref="G31:G32" si="17">ROUND(F31*1.2,2)</f>
        <v>26126.68</v>
      </c>
      <c r="H31" s="26"/>
      <c r="I31" s="39"/>
      <c r="J31" s="39"/>
      <c r="K31" s="26">
        <f t="shared" si="13"/>
        <v>21772.23</v>
      </c>
      <c r="L31" s="27">
        <f t="shared" si="13"/>
        <v>26126.68</v>
      </c>
      <c r="M31" s="53" t="s">
        <v>55</v>
      </c>
    </row>
    <row r="32" spans="1:13" ht="27" customHeight="1" x14ac:dyDescent="0.25">
      <c r="A32" s="38">
        <f>A31+1</f>
        <v>15</v>
      </c>
      <c r="B32" s="51" t="s">
        <v>56</v>
      </c>
      <c r="C32" s="12" t="s">
        <v>26</v>
      </c>
      <c r="D32" s="60">
        <v>23.94</v>
      </c>
      <c r="E32" s="24">
        <v>144.4</v>
      </c>
      <c r="F32" s="39">
        <f>ROUND(E32*D32,2)</f>
        <v>3456.94</v>
      </c>
      <c r="G32" s="39">
        <f t="shared" si="17"/>
        <v>4148.33</v>
      </c>
      <c r="H32" s="26"/>
      <c r="I32" s="39"/>
      <c r="J32" s="39"/>
      <c r="K32" s="26">
        <f t="shared" si="13"/>
        <v>3456.94</v>
      </c>
      <c r="L32" s="27">
        <f t="shared" si="13"/>
        <v>4148.33</v>
      </c>
      <c r="M32" s="44"/>
    </row>
    <row r="33" spans="1:13" ht="18" customHeight="1" x14ac:dyDescent="0.25">
      <c r="A33" s="30" t="s">
        <v>57</v>
      </c>
      <c r="B33" s="54" t="s">
        <v>38</v>
      </c>
      <c r="C33" s="32" t="s">
        <v>39</v>
      </c>
      <c r="D33" s="57">
        <f>ROUND(2.19*20/16,2)</f>
        <v>2.74</v>
      </c>
      <c r="E33" s="34"/>
      <c r="F33" s="35"/>
      <c r="G33" s="35"/>
      <c r="H33" s="56">
        <v>237.5</v>
      </c>
      <c r="I33" s="35">
        <f>ROUND(H33*D33,2)</f>
        <v>650.75</v>
      </c>
      <c r="J33" s="35">
        <f>ROUND(I33*1.2,2)</f>
        <v>780.9</v>
      </c>
      <c r="K33" s="37">
        <f t="shared" si="13"/>
        <v>650.75</v>
      </c>
      <c r="L33" s="35">
        <f t="shared" si="13"/>
        <v>780.9</v>
      </c>
    </row>
    <row r="34" spans="1:13" ht="30.75" customHeight="1" x14ac:dyDescent="0.25">
      <c r="A34" s="20">
        <f>A32+1</f>
        <v>16</v>
      </c>
      <c r="B34" s="21" t="s">
        <v>58</v>
      </c>
      <c r="C34" s="12" t="s">
        <v>26</v>
      </c>
      <c r="D34" s="60">
        <v>23.94</v>
      </c>
      <c r="E34" s="24">
        <v>299.76</v>
      </c>
      <c r="F34" s="39">
        <f>ROUND(E34*D34,2)</f>
        <v>7176.25</v>
      </c>
      <c r="G34" s="39">
        <f t="shared" ref="G34" si="18">ROUND(F34*1.2,2)</f>
        <v>8611.5</v>
      </c>
      <c r="H34" s="26"/>
      <c r="I34" s="39"/>
      <c r="J34" s="39"/>
      <c r="K34" s="26">
        <f t="shared" si="13"/>
        <v>7176.25</v>
      </c>
      <c r="L34" s="27">
        <f t="shared" si="13"/>
        <v>8611.5</v>
      </c>
      <c r="M34" s="61"/>
    </row>
    <row r="35" spans="1:13" ht="15.75" x14ac:dyDescent="0.25">
      <c r="A35" s="30" t="s">
        <v>59</v>
      </c>
      <c r="B35" s="54" t="s">
        <v>42</v>
      </c>
      <c r="C35" s="32" t="s">
        <v>43</v>
      </c>
      <c r="D35" s="57">
        <v>4.28</v>
      </c>
      <c r="E35" s="34"/>
      <c r="F35" s="35"/>
      <c r="G35" s="35"/>
      <c r="H35" s="56">
        <v>296.39999999999998</v>
      </c>
      <c r="I35" s="35">
        <f t="shared" ref="I35" si="19">ROUND(H35*D35,2)</f>
        <v>1268.5899999999999</v>
      </c>
      <c r="J35" s="35">
        <f t="shared" ref="J35" si="20">ROUND(I35*1.2,2)</f>
        <v>1522.31</v>
      </c>
      <c r="K35" s="37">
        <f t="shared" si="13"/>
        <v>1268.5899999999999</v>
      </c>
      <c r="L35" s="35">
        <f t="shared" si="13"/>
        <v>1522.31</v>
      </c>
      <c r="M35" s="61"/>
    </row>
    <row r="36" spans="1:13" ht="20.25" customHeight="1" x14ac:dyDescent="0.25">
      <c r="A36" s="30"/>
      <c r="B36" s="11" t="s">
        <v>60</v>
      </c>
      <c r="C36" s="12"/>
      <c r="D36" s="52"/>
      <c r="E36" s="28"/>
      <c r="F36" s="39"/>
      <c r="G36" s="39"/>
      <c r="H36" s="58"/>
      <c r="I36" s="39"/>
      <c r="J36" s="39"/>
      <c r="K36" s="40"/>
      <c r="L36" s="39"/>
      <c r="M36" s="61"/>
    </row>
    <row r="37" spans="1:13" ht="19.5" customHeight="1" x14ac:dyDescent="0.25">
      <c r="A37" s="20">
        <f>A34+1</f>
        <v>17</v>
      </c>
      <c r="B37" s="51" t="s">
        <v>61</v>
      </c>
      <c r="C37" s="12" t="s">
        <v>31</v>
      </c>
      <c r="D37" s="52">
        <v>1</v>
      </c>
      <c r="E37" s="28">
        <v>4408</v>
      </c>
      <c r="F37" s="39">
        <f>ROUND(E37*D37,2)</f>
        <v>4408</v>
      </c>
      <c r="G37" s="39">
        <f t="shared" ref="G37" si="21">ROUND(F37*1.2,2)</f>
        <v>5289.6</v>
      </c>
      <c r="H37" s="26"/>
      <c r="I37" s="39"/>
      <c r="J37" s="39"/>
      <c r="K37" s="26">
        <f t="shared" si="13"/>
        <v>4408</v>
      </c>
      <c r="L37" s="27">
        <f t="shared" si="13"/>
        <v>5289.6</v>
      </c>
      <c r="M37" s="44"/>
    </row>
    <row r="38" spans="1:13" ht="18" customHeight="1" x14ac:dyDescent="0.25">
      <c r="A38" s="30" t="s">
        <v>62</v>
      </c>
      <c r="B38" s="54" t="s">
        <v>63</v>
      </c>
      <c r="C38" s="32" t="s">
        <v>31</v>
      </c>
      <c r="D38" s="55">
        <v>1</v>
      </c>
      <c r="E38" s="34"/>
      <c r="F38" s="35"/>
      <c r="G38" s="35"/>
      <c r="H38" s="62">
        <v>3990</v>
      </c>
      <c r="I38" s="35">
        <f t="shared" ref="I38" si="22">ROUND(H38*D38,2)</f>
        <v>3990</v>
      </c>
      <c r="J38" s="35">
        <f t="shared" ref="J38" si="23">ROUND(I38*1.2,2)</f>
        <v>4788</v>
      </c>
      <c r="K38" s="37">
        <f t="shared" si="13"/>
        <v>3990</v>
      </c>
      <c r="L38" s="35">
        <f t="shared" si="13"/>
        <v>4788</v>
      </c>
      <c r="M38" s="44"/>
    </row>
    <row r="39" spans="1:13" ht="21.75" customHeight="1" x14ac:dyDescent="0.25">
      <c r="A39" s="38">
        <f>A37+1</f>
        <v>18</v>
      </c>
      <c r="B39" s="42" t="s">
        <v>64</v>
      </c>
      <c r="C39" s="12" t="s">
        <v>31</v>
      </c>
      <c r="D39" s="52">
        <v>1</v>
      </c>
      <c r="E39" s="28">
        <v>4074.55</v>
      </c>
      <c r="F39" s="39">
        <f>ROUND(E39*D39,2)</f>
        <v>4074.55</v>
      </c>
      <c r="G39" s="39">
        <f t="shared" ref="G39" si="24">ROUND(F39*1.2,2)</f>
        <v>4889.46</v>
      </c>
      <c r="H39" s="26"/>
      <c r="I39" s="39"/>
      <c r="J39" s="39"/>
      <c r="K39" s="26">
        <f t="shared" si="13"/>
        <v>4074.55</v>
      </c>
      <c r="L39" s="27">
        <f t="shared" si="13"/>
        <v>4889.46</v>
      </c>
      <c r="M39" s="44"/>
    </row>
    <row r="40" spans="1:13" ht="18.75" customHeight="1" x14ac:dyDescent="0.25">
      <c r="A40" s="30" t="s">
        <v>65</v>
      </c>
      <c r="B40" s="54" t="s">
        <v>66</v>
      </c>
      <c r="C40" s="32" t="s">
        <v>31</v>
      </c>
      <c r="D40" s="55">
        <v>1</v>
      </c>
      <c r="E40" s="34"/>
      <c r="F40" s="35"/>
      <c r="G40" s="35"/>
      <c r="H40" s="62">
        <v>2707.5</v>
      </c>
      <c r="I40" s="35">
        <f t="shared" ref="I40" si="25">ROUND(H40*D40,2)</f>
        <v>2707.5</v>
      </c>
      <c r="J40" s="35">
        <f t="shared" ref="J40" si="26">ROUND(I40*1.2,2)</f>
        <v>3249</v>
      </c>
      <c r="K40" s="37">
        <f t="shared" si="13"/>
        <v>2707.5</v>
      </c>
      <c r="L40" s="35">
        <f t="shared" si="13"/>
        <v>3249</v>
      </c>
    </row>
    <row r="41" spans="1:13" ht="20.25" customHeight="1" x14ac:dyDescent="0.25">
      <c r="A41" s="38">
        <f>A39+1</f>
        <v>19</v>
      </c>
      <c r="B41" s="42" t="s">
        <v>67</v>
      </c>
      <c r="C41" s="12" t="s">
        <v>31</v>
      </c>
      <c r="D41" s="52">
        <v>1</v>
      </c>
      <c r="E41" s="28">
        <v>1974.1</v>
      </c>
      <c r="F41" s="39">
        <f>ROUND(E41*D41,2)</f>
        <v>1974.1</v>
      </c>
      <c r="G41" s="39">
        <f t="shared" ref="G41" si="27">ROUND(F41*1.2,2)</f>
        <v>2368.92</v>
      </c>
      <c r="H41" s="26"/>
      <c r="I41" s="39"/>
      <c r="J41" s="39"/>
      <c r="K41" s="26">
        <f t="shared" si="13"/>
        <v>1974.1</v>
      </c>
      <c r="L41" s="27">
        <f t="shared" si="13"/>
        <v>2368.92</v>
      </c>
    </row>
    <row r="42" spans="1:13" ht="19.5" customHeight="1" x14ac:dyDescent="0.25">
      <c r="A42" s="30" t="s">
        <v>68</v>
      </c>
      <c r="B42" s="54" t="s">
        <v>69</v>
      </c>
      <c r="C42" s="32" t="s">
        <v>31</v>
      </c>
      <c r="D42" s="55">
        <v>1</v>
      </c>
      <c r="E42" s="34"/>
      <c r="F42" s="35"/>
      <c r="G42" s="35"/>
      <c r="H42" s="62">
        <v>2498.5</v>
      </c>
      <c r="I42" s="35">
        <f t="shared" ref="I42" si="28">ROUND(H42*D42,2)</f>
        <v>2498.5</v>
      </c>
      <c r="J42" s="35">
        <f t="shared" ref="J42" si="29">ROUND(I42*1.2,2)</f>
        <v>2998.2</v>
      </c>
      <c r="K42" s="37">
        <f t="shared" ref="K42:L54" si="30">F42+I42</f>
        <v>2498.5</v>
      </c>
      <c r="L42" s="35">
        <f t="shared" si="30"/>
        <v>2998.2</v>
      </c>
      <c r="M42" s="61"/>
    </row>
    <row r="43" spans="1:13" ht="18" customHeight="1" x14ac:dyDescent="0.25">
      <c r="A43" s="38">
        <f>A41+1</f>
        <v>20</v>
      </c>
      <c r="B43" s="42" t="s">
        <v>70</v>
      </c>
      <c r="C43" s="12" t="s">
        <v>31</v>
      </c>
      <c r="D43" s="52">
        <v>2</v>
      </c>
      <c r="E43" s="29">
        <v>5383.65</v>
      </c>
      <c r="F43" s="39">
        <f>ROUND(E43*D43,2)</f>
        <v>10767.3</v>
      </c>
      <c r="G43" s="39">
        <f t="shared" ref="G43" si="31">ROUND(F43*1.2,2)</f>
        <v>12920.76</v>
      </c>
      <c r="H43" s="26"/>
      <c r="I43" s="39"/>
      <c r="J43" s="39"/>
      <c r="K43" s="26">
        <f t="shared" si="30"/>
        <v>10767.3</v>
      </c>
      <c r="L43" s="27">
        <f t="shared" si="30"/>
        <v>12920.76</v>
      </c>
    </row>
    <row r="44" spans="1:13" ht="18.75" customHeight="1" x14ac:dyDescent="0.25">
      <c r="A44" s="30" t="s">
        <v>71</v>
      </c>
      <c r="B44" s="54" t="s">
        <v>72</v>
      </c>
      <c r="C44" s="32" t="s">
        <v>31</v>
      </c>
      <c r="D44" s="55">
        <v>2</v>
      </c>
      <c r="E44" s="34"/>
      <c r="F44" s="35"/>
      <c r="G44" s="35"/>
      <c r="H44" s="62">
        <v>5538.5</v>
      </c>
      <c r="I44" s="35">
        <f t="shared" ref="I44" si="32">ROUND(H44*D44,2)</f>
        <v>11077</v>
      </c>
      <c r="J44" s="35">
        <f t="shared" ref="J44" si="33">ROUND(I44*1.2,2)</f>
        <v>13292.4</v>
      </c>
      <c r="K44" s="63">
        <f t="shared" si="30"/>
        <v>11077</v>
      </c>
      <c r="L44" s="64">
        <f t="shared" si="30"/>
        <v>13292.4</v>
      </c>
    </row>
    <row r="45" spans="1:13" ht="21.75" customHeight="1" x14ac:dyDescent="0.25">
      <c r="A45" s="38">
        <f>A43+1</f>
        <v>21</v>
      </c>
      <c r="B45" s="51" t="s">
        <v>73</v>
      </c>
      <c r="C45" s="12" t="s">
        <v>31</v>
      </c>
      <c r="D45" s="52">
        <v>2</v>
      </c>
      <c r="E45" s="28">
        <v>1452.55</v>
      </c>
      <c r="F45" s="39">
        <f>ROUND(E45*D45,2)</f>
        <v>2905.1</v>
      </c>
      <c r="G45" s="39">
        <f t="shared" ref="G45" si="34">ROUND(F45*1.2,2)</f>
        <v>3486.12</v>
      </c>
      <c r="H45" s="26"/>
      <c r="I45" s="39"/>
      <c r="J45" s="39"/>
      <c r="K45" s="26">
        <f t="shared" si="30"/>
        <v>2905.1</v>
      </c>
      <c r="L45" s="27">
        <f t="shared" si="30"/>
        <v>3486.12</v>
      </c>
      <c r="M45" s="61"/>
    </row>
    <row r="46" spans="1:13" ht="20.25" customHeight="1" x14ac:dyDescent="0.25">
      <c r="A46" s="30" t="s">
        <v>74</v>
      </c>
      <c r="B46" s="54" t="s">
        <v>75</v>
      </c>
      <c r="C46" s="32" t="s">
        <v>31</v>
      </c>
      <c r="D46" s="55">
        <v>2</v>
      </c>
      <c r="E46" s="34"/>
      <c r="F46" s="35"/>
      <c r="G46" s="35"/>
      <c r="H46" s="62">
        <v>1824</v>
      </c>
      <c r="I46" s="35">
        <f t="shared" ref="I46" si="35">ROUND(H46*D46,2)</f>
        <v>3648</v>
      </c>
      <c r="J46" s="35">
        <f t="shared" ref="J46" si="36">ROUND(I46*1.2,2)</f>
        <v>4377.6000000000004</v>
      </c>
      <c r="K46" s="63">
        <f t="shared" si="30"/>
        <v>3648</v>
      </c>
      <c r="L46" s="64">
        <f t="shared" si="30"/>
        <v>4377.6000000000004</v>
      </c>
      <c r="M46" s="61"/>
    </row>
    <row r="47" spans="1:13" ht="20.25" customHeight="1" x14ac:dyDescent="0.25">
      <c r="A47" s="38">
        <f>A45+1</f>
        <v>22</v>
      </c>
      <c r="B47" s="51" t="s">
        <v>76</v>
      </c>
      <c r="C47" s="12" t="s">
        <v>16</v>
      </c>
      <c r="D47" s="65">
        <v>0.16800000000000001</v>
      </c>
      <c r="E47" s="24">
        <v>17265.68</v>
      </c>
      <c r="F47" s="39">
        <f>ROUND(E47*D47,2)</f>
        <v>2900.63</v>
      </c>
      <c r="G47" s="39">
        <f t="shared" ref="G47" si="37">ROUND(F47*1.2,2)</f>
        <v>3480.76</v>
      </c>
      <c r="H47" s="26"/>
      <c r="I47" s="39"/>
      <c r="J47" s="39"/>
      <c r="K47" s="26">
        <f t="shared" si="30"/>
        <v>2900.63</v>
      </c>
      <c r="L47" s="27">
        <f t="shared" si="30"/>
        <v>3480.76</v>
      </c>
      <c r="M47" s="61"/>
    </row>
    <row r="48" spans="1:13" ht="20.25" customHeight="1" x14ac:dyDescent="0.25">
      <c r="A48" s="30" t="s">
        <v>77</v>
      </c>
      <c r="B48" s="54" t="s">
        <v>78</v>
      </c>
      <c r="C48" s="32" t="s">
        <v>31</v>
      </c>
      <c r="D48" s="55">
        <v>1</v>
      </c>
      <c r="E48" s="34"/>
      <c r="F48" s="35"/>
      <c r="G48" s="35"/>
      <c r="H48" s="62">
        <v>5635</v>
      </c>
      <c r="I48" s="35">
        <f t="shared" ref="I48" si="38">ROUND(H48*D48,2)</f>
        <v>5635</v>
      </c>
      <c r="J48" s="35">
        <f t="shared" ref="J48" si="39">ROUND(I48*1.2,2)</f>
        <v>6762</v>
      </c>
      <c r="K48" s="63">
        <f t="shared" si="30"/>
        <v>5635</v>
      </c>
      <c r="L48" s="64">
        <f t="shared" si="30"/>
        <v>6762</v>
      </c>
      <c r="M48" s="53" t="s">
        <v>35</v>
      </c>
    </row>
    <row r="49" spans="1:13" ht="20.25" customHeight="1" x14ac:dyDescent="0.25">
      <c r="A49" s="38">
        <f>A47+1</f>
        <v>23</v>
      </c>
      <c r="B49" s="51" t="s">
        <v>79</v>
      </c>
      <c r="C49" s="12" t="s">
        <v>16</v>
      </c>
      <c r="D49" s="60">
        <v>0.17</v>
      </c>
      <c r="E49" s="24">
        <v>17265.68</v>
      </c>
      <c r="F49" s="39">
        <f>ROUND(E49*D49,2)</f>
        <v>2935.17</v>
      </c>
      <c r="G49" s="39">
        <f t="shared" ref="G49" si="40">ROUND(F49*1.2,2)</f>
        <v>3522.2</v>
      </c>
      <c r="H49" s="26"/>
      <c r="I49" s="39"/>
      <c r="J49" s="39"/>
      <c r="K49" s="26">
        <f t="shared" si="30"/>
        <v>2935.17</v>
      </c>
      <c r="L49" s="27">
        <f t="shared" si="30"/>
        <v>3522.2</v>
      </c>
      <c r="M49" s="44"/>
    </row>
    <row r="50" spans="1:13" ht="20.25" customHeight="1" x14ac:dyDescent="0.25">
      <c r="A50" s="30" t="s">
        <v>80</v>
      </c>
      <c r="B50" s="54" t="s">
        <v>81</v>
      </c>
      <c r="C50" s="32" t="s">
        <v>31</v>
      </c>
      <c r="D50" s="55">
        <v>1</v>
      </c>
      <c r="E50" s="34"/>
      <c r="F50" s="35"/>
      <c r="G50" s="35"/>
      <c r="H50" s="62">
        <v>4738.58</v>
      </c>
      <c r="I50" s="35">
        <f t="shared" ref="I50" si="41">ROUND(H50*D50,2)</f>
        <v>4738.58</v>
      </c>
      <c r="J50" s="35">
        <f t="shared" ref="J50" si="42">ROUND(I50*1.2,2)</f>
        <v>5686.3</v>
      </c>
      <c r="K50" s="63">
        <f t="shared" si="30"/>
        <v>4738.58</v>
      </c>
      <c r="L50" s="64">
        <f t="shared" si="30"/>
        <v>5686.3</v>
      </c>
      <c r="M50" s="53" t="s">
        <v>35</v>
      </c>
    </row>
    <row r="51" spans="1:13" ht="20.25" customHeight="1" x14ac:dyDescent="0.25">
      <c r="A51" s="38">
        <f>A49+1</f>
        <v>24</v>
      </c>
      <c r="B51" s="51" t="s">
        <v>82</v>
      </c>
      <c r="C51" s="12" t="s">
        <v>16</v>
      </c>
      <c r="D51" s="65">
        <v>8.4000000000000005E-2</v>
      </c>
      <c r="E51" s="24">
        <v>17265.68</v>
      </c>
      <c r="F51" s="39">
        <f>ROUND(E51*D51,2)</f>
        <v>1450.32</v>
      </c>
      <c r="G51" s="39">
        <f t="shared" ref="G51" si="43">ROUND(F51*1.2,2)</f>
        <v>1740.38</v>
      </c>
      <c r="H51" s="26"/>
      <c r="I51" s="39"/>
      <c r="J51" s="39"/>
      <c r="K51" s="26">
        <f t="shared" si="30"/>
        <v>1450.32</v>
      </c>
      <c r="L51" s="27">
        <f t="shared" si="30"/>
        <v>1740.38</v>
      </c>
      <c r="M51" s="44"/>
    </row>
    <row r="52" spans="1:13" ht="20.25" customHeight="1" x14ac:dyDescent="0.25">
      <c r="A52" s="30" t="s">
        <v>83</v>
      </c>
      <c r="B52" s="54" t="s">
        <v>84</v>
      </c>
      <c r="C52" s="32" t="s">
        <v>31</v>
      </c>
      <c r="D52" s="55">
        <v>1</v>
      </c>
      <c r="E52" s="34"/>
      <c r="F52" s="35"/>
      <c r="G52" s="35"/>
      <c r="H52" s="62">
        <v>3099.25</v>
      </c>
      <c r="I52" s="35">
        <f t="shared" ref="I52" si="44">ROUND(H52*D52,2)</f>
        <v>3099.25</v>
      </c>
      <c r="J52" s="35">
        <f t="shared" ref="J52" si="45">ROUND(I52*1.2,2)</f>
        <v>3719.1</v>
      </c>
      <c r="K52" s="63">
        <f t="shared" si="30"/>
        <v>3099.25</v>
      </c>
      <c r="L52" s="64">
        <f t="shared" si="30"/>
        <v>3719.1</v>
      </c>
      <c r="M52" s="53" t="s">
        <v>35</v>
      </c>
    </row>
    <row r="53" spans="1:13" ht="20.25" customHeight="1" x14ac:dyDescent="0.25">
      <c r="A53" s="38">
        <f>A51+1</f>
        <v>25</v>
      </c>
      <c r="B53" s="51" t="s">
        <v>85</v>
      </c>
      <c r="C53" s="12" t="s">
        <v>31</v>
      </c>
      <c r="D53" s="52">
        <v>2</v>
      </c>
      <c r="E53" s="28">
        <v>1974</v>
      </c>
      <c r="F53" s="39">
        <f>ROUND(E53*D53,2)</f>
        <v>3948</v>
      </c>
      <c r="G53" s="39">
        <f t="shared" ref="G53" si="46">ROUND(F53*1.2,2)</f>
        <v>4737.6000000000004</v>
      </c>
      <c r="H53" s="26"/>
      <c r="I53" s="39"/>
      <c r="J53" s="39"/>
      <c r="K53" s="26">
        <f t="shared" si="30"/>
        <v>3948</v>
      </c>
      <c r="L53" s="27">
        <f t="shared" si="30"/>
        <v>4737.6000000000004</v>
      </c>
      <c r="M53" s="61"/>
    </row>
    <row r="54" spans="1:13" ht="20.25" customHeight="1" x14ac:dyDescent="0.25">
      <c r="A54" s="30" t="s">
        <v>86</v>
      </c>
      <c r="B54" s="54" t="s">
        <v>87</v>
      </c>
      <c r="C54" s="32" t="s">
        <v>31</v>
      </c>
      <c r="D54" s="55">
        <v>2</v>
      </c>
      <c r="E54" s="34"/>
      <c r="F54" s="35"/>
      <c r="G54" s="35"/>
      <c r="H54" s="62">
        <v>8645</v>
      </c>
      <c r="I54" s="35">
        <f t="shared" ref="I54" si="47">ROUND(H54*D54,2)</f>
        <v>17290</v>
      </c>
      <c r="J54" s="35">
        <f t="shared" ref="J54" si="48">ROUND(I54*1.2,2)</f>
        <v>20748</v>
      </c>
      <c r="K54" s="63">
        <f t="shared" si="30"/>
        <v>17290</v>
      </c>
      <c r="L54" s="64">
        <f t="shared" si="30"/>
        <v>20748</v>
      </c>
      <c r="M54" s="61"/>
    </row>
    <row r="55" spans="1:13" ht="24" customHeight="1" x14ac:dyDescent="0.25">
      <c r="A55" s="30"/>
      <c r="B55" s="11" t="s">
        <v>88</v>
      </c>
      <c r="C55" s="12"/>
      <c r="D55" s="66"/>
      <c r="E55" s="28"/>
      <c r="F55" s="39"/>
      <c r="G55" s="39"/>
      <c r="H55" s="29"/>
      <c r="I55" s="39"/>
      <c r="J55" s="39"/>
      <c r="K55" s="40"/>
      <c r="L55" s="39"/>
      <c r="M55" s="61"/>
    </row>
    <row r="56" spans="1:13" ht="23.25" customHeight="1" x14ac:dyDescent="0.25">
      <c r="A56" s="38">
        <f>A53+1</f>
        <v>26</v>
      </c>
      <c r="B56" s="51" t="s">
        <v>89</v>
      </c>
      <c r="C56" s="12" t="s">
        <v>90</v>
      </c>
      <c r="D56" s="29">
        <v>59.8</v>
      </c>
      <c r="E56" s="28">
        <v>1343.1</v>
      </c>
      <c r="F56" s="39">
        <f t="shared" ref="F56:F75" si="49">ROUND(E56*D56,2)</f>
        <v>80317.38</v>
      </c>
      <c r="G56" s="39">
        <f t="shared" ref="G56:G75" si="50">ROUND(F56*1.2,2)</f>
        <v>96380.86</v>
      </c>
      <c r="H56" s="26"/>
      <c r="I56" s="39"/>
      <c r="J56" s="39"/>
      <c r="K56" s="26">
        <f t="shared" ref="K56:L75" si="51">F56+I56</f>
        <v>80317.38</v>
      </c>
      <c r="L56" s="27">
        <f t="shared" si="51"/>
        <v>96380.86</v>
      </c>
      <c r="M56" s="61"/>
    </row>
    <row r="57" spans="1:13" ht="18" customHeight="1" x14ac:dyDescent="0.25">
      <c r="A57" s="30" t="s">
        <v>91</v>
      </c>
      <c r="B57" s="54" t="s">
        <v>92</v>
      </c>
      <c r="C57" s="32" t="s">
        <v>90</v>
      </c>
      <c r="D57" s="36">
        <f>ROUND(1.02*59.8,2)</f>
        <v>61</v>
      </c>
      <c r="E57" s="34"/>
      <c r="F57" s="35"/>
      <c r="G57" s="35"/>
      <c r="H57" s="63">
        <v>2924.1</v>
      </c>
      <c r="I57" s="35">
        <f>ROUND(H57*D57,2)</f>
        <v>178370.1</v>
      </c>
      <c r="J57" s="35">
        <f>ROUND(I57*1.2,2)</f>
        <v>214044.12</v>
      </c>
      <c r="K57" s="37">
        <f t="shared" si="51"/>
        <v>178370.1</v>
      </c>
      <c r="L57" s="35">
        <f t="shared" si="51"/>
        <v>214044.12</v>
      </c>
      <c r="M57" s="61"/>
    </row>
    <row r="58" spans="1:13" ht="18.75" customHeight="1" x14ac:dyDescent="0.25">
      <c r="A58" s="30" t="s">
        <v>93</v>
      </c>
      <c r="B58" s="54" t="s">
        <v>94</v>
      </c>
      <c r="C58" s="32" t="s">
        <v>31</v>
      </c>
      <c r="D58" s="55">
        <v>8</v>
      </c>
      <c r="E58" s="34"/>
      <c r="F58" s="35"/>
      <c r="G58" s="35"/>
      <c r="H58" s="63">
        <v>6384</v>
      </c>
      <c r="I58" s="35">
        <f>ROUND(H58*D58,2)</f>
        <v>51072</v>
      </c>
      <c r="J58" s="35">
        <f>ROUND(I58*1.2,2)</f>
        <v>61286.400000000001</v>
      </c>
      <c r="K58" s="37">
        <f t="shared" si="51"/>
        <v>51072</v>
      </c>
      <c r="L58" s="35">
        <f t="shared" si="51"/>
        <v>61286.400000000001</v>
      </c>
    </row>
    <row r="59" spans="1:13" ht="24.75" customHeight="1" x14ac:dyDescent="0.25">
      <c r="A59" s="38">
        <f>A56+1</f>
        <v>27</v>
      </c>
      <c r="B59" s="51" t="s">
        <v>95</v>
      </c>
      <c r="C59" s="12" t="s">
        <v>90</v>
      </c>
      <c r="D59" s="66">
        <v>6</v>
      </c>
      <c r="E59" s="28">
        <v>1160.03</v>
      </c>
      <c r="F59" s="39">
        <f t="shared" si="49"/>
        <v>6960.18</v>
      </c>
      <c r="G59" s="39">
        <f t="shared" si="50"/>
        <v>8352.2199999999993</v>
      </c>
      <c r="H59" s="26"/>
      <c r="I59" s="39"/>
      <c r="J59" s="39"/>
      <c r="K59" s="26">
        <f t="shared" si="51"/>
        <v>6960.18</v>
      </c>
      <c r="L59" s="27">
        <f t="shared" si="51"/>
        <v>8352.2199999999993</v>
      </c>
      <c r="M59" s="61"/>
    </row>
    <row r="60" spans="1:13" ht="18" customHeight="1" x14ac:dyDescent="0.25">
      <c r="A60" s="30" t="s">
        <v>96</v>
      </c>
      <c r="B60" s="54" t="s">
        <v>97</v>
      </c>
      <c r="C60" s="32" t="s">
        <v>90</v>
      </c>
      <c r="D60" s="36">
        <f>ROUND(1.02*6,2)</f>
        <v>6.12</v>
      </c>
      <c r="E60" s="34"/>
      <c r="F60" s="35"/>
      <c r="G60" s="35"/>
      <c r="H60" s="63">
        <v>777.1</v>
      </c>
      <c r="I60" s="35">
        <f>ROUND(H60*D60,2)</f>
        <v>4755.8500000000004</v>
      </c>
      <c r="J60" s="35">
        <f>ROUND(I60*1.2,2)</f>
        <v>5707.02</v>
      </c>
      <c r="K60" s="37">
        <f t="shared" si="51"/>
        <v>4755.8500000000004</v>
      </c>
      <c r="L60" s="35">
        <f t="shared" si="51"/>
        <v>5707.02</v>
      </c>
    </row>
    <row r="61" spans="1:13" ht="30.75" customHeight="1" x14ac:dyDescent="0.25">
      <c r="A61" s="38">
        <f>A59+1</f>
        <v>28</v>
      </c>
      <c r="B61" s="51" t="s">
        <v>98</v>
      </c>
      <c r="C61" s="12" t="s">
        <v>31</v>
      </c>
      <c r="D61" s="66">
        <v>2</v>
      </c>
      <c r="E61" s="28">
        <v>1339.31</v>
      </c>
      <c r="F61" s="39">
        <f t="shared" si="49"/>
        <v>2678.62</v>
      </c>
      <c r="G61" s="39">
        <f t="shared" si="50"/>
        <v>3214.34</v>
      </c>
      <c r="H61" s="26"/>
      <c r="I61" s="39"/>
      <c r="J61" s="39"/>
      <c r="K61" s="26">
        <f t="shared" si="51"/>
        <v>2678.62</v>
      </c>
      <c r="L61" s="27">
        <f t="shared" si="51"/>
        <v>3214.34</v>
      </c>
      <c r="M61" s="44"/>
    </row>
    <row r="62" spans="1:13" ht="34.5" customHeight="1" x14ac:dyDescent="0.25">
      <c r="A62" s="30" t="s">
        <v>99</v>
      </c>
      <c r="B62" s="54" t="s">
        <v>100</v>
      </c>
      <c r="C62" s="32" t="s">
        <v>31</v>
      </c>
      <c r="D62" s="67">
        <f>2</f>
        <v>2</v>
      </c>
      <c r="E62" s="34"/>
      <c r="F62" s="35"/>
      <c r="G62" s="35"/>
      <c r="H62" s="62">
        <v>1389.4</v>
      </c>
      <c r="I62" s="35">
        <f>ROUND(H62*D62,2)</f>
        <v>2778.8</v>
      </c>
      <c r="J62" s="35">
        <f>ROUND(I62*1.2,2)</f>
        <v>3334.56</v>
      </c>
      <c r="K62" s="37">
        <f t="shared" si="51"/>
        <v>2778.8</v>
      </c>
      <c r="L62" s="35">
        <f t="shared" si="51"/>
        <v>3334.56</v>
      </c>
    </row>
    <row r="63" spans="1:13" ht="21.75" customHeight="1" x14ac:dyDescent="0.25">
      <c r="A63" s="38">
        <f>A61+1</f>
        <v>29</v>
      </c>
      <c r="B63" s="51" t="s">
        <v>101</v>
      </c>
      <c r="C63" s="12" t="s">
        <v>102</v>
      </c>
      <c r="D63" s="66">
        <v>28</v>
      </c>
      <c r="E63" s="28">
        <v>1652.66</v>
      </c>
      <c r="F63" s="39">
        <f t="shared" si="49"/>
        <v>46274.48</v>
      </c>
      <c r="G63" s="39">
        <f t="shared" si="50"/>
        <v>55529.38</v>
      </c>
      <c r="H63" s="26"/>
      <c r="I63" s="39"/>
      <c r="J63" s="39"/>
      <c r="K63" s="26">
        <f t="shared" si="51"/>
        <v>46274.48</v>
      </c>
      <c r="L63" s="27">
        <f t="shared" si="51"/>
        <v>55529.38</v>
      </c>
      <c r="M63" s="44"/>
    </row>
    <row r="64" spans="1:13" ht="31.5" customHeight="1" x14ac:dyDescent="0.25">
      <c r="A64" s="30" t="s">
        <v>103</v>
      </c>
      <c r="B64" s="54" t="s">
        <v>104</v>
      </c>
      <c r="C64" s="32" t="s">
        <v>102</v>
      </c>
      <c r="D64" s="67">
        <v>28</v>
      </c>
      <c r="E64" s="68"/>
      <c r="F64" s="35"/>
      <c r="G64" s="35"/>
      <c r="H64" s="63">
        <v>1729</v>
      </c>
      <c r="I64" s="35">
        <f>ROUND(H64*D64,2)</f>
        <v>48412</v>
      </c>
      <c r="J64" s="35">
        <f>ROUND(I64*1.2,2)</f>
        <v>58094.400000000001</v>
      </c>
      <c r="K64" s="37">
        <f t="shared" si="51"/>
        <v>48412</v>
      </c>
      <c r="L64" s="35">
        <f t="shared" si="51"/>
        <v>58094.400000000001</v>
      </c>
      <c r="M64" s="44"/>
    </row>
    <row r="65" spans="1:13" ht="21" customHeight="1" x14ac:dyDescent="0.25">
      <c r="A65" s="38">
        <f>A63+1</f>
        <v>30</v>
      </c>
      <c r="B65" s="51" t="s">
        <v>105</v>
      </c>
      <c r="C65" s="12" t="s">
        <v>31</v>
      </c>
      <c r="D65" s="66">
        <v>9</v>
      </c>
      <c r="E65" s="28">
        <v>4129.6499999999996</v>
      </c>
      <c r="F65" s="39">
        <f t="shared" si="49"/>
        <v>37166.85</v>
      </c>
      <c r="G65" s="39">
        <f t="shared" si="50"/>
        <v>44600.22</v>
      </c>
      <c r="H65" s="26"/>
      <c r="I65" s="39"/>
      <c r="J65" s="39"/>
      <c r="K65" s="26">
        <f t="shared" si="51"/>
        <v>37166.85</v>
      </c>
      <c r="L65" s="27">
        <f t="shared" si="51"/>
        <v>44600.22</v>
      </c>
      <c r="M65" s="61"/>
    </row>
    <row r="66" spans="1:13" ht="22.5" customHeight="1" x14ac:dyDescent="0.25">
      <c r="A66" s="30" t="s">
        <v>106</v>
      </c>
      <c r="B66" s="54" t="s">
        <v>107</v>
      </c>
      <c r="C66" s="32" t="s">
        <v>31</v>
      </c>
      <c r="D66" s="67">
        <v>9</v>
      </c>
      <c r="E66" s="34"/>
      <c r="F66" s="35"/>
      <c r="G66" s="35"/>
      <c r="H66" s="36">
        <v>7210.5</v>
      </c>
      <c r="I66" s="35">
        <f>ROUND(H66*D66,2)</f>
        <v>64894.5</v>
      </c>
      <c r="J66" s="35">
        <f>ROUND(I66*1.2,2)</f>
        <v>77873.399999999994</v>
      </c>
      <c r="K66" s="37">
        <f t="shared" si="51"/>
        <v>64894.5</v>
      </c>
      <c r="L66" s="35">
        <f t="shared" si="51"/>
        <v>77873.399999999994</v>
      </c>
      <c r="M66" s="61"/>
    </row>
    <row r="67" spans="1:13" ht="20.25" customHeight="1" x14ac:dyDescent="0.25">
      <c r="A67" s="38">
        <f>A65+1</f>
        <v>31</v>
      </c>
      <c r="B67" s="51" t="s">
        <v>108</v>
      </c>
      <c r="C67" s="12" t="s">
        <v>31</v>
      </c>
      <c r="D67" s="66">
        <v>4</v>
      </c>
      <c r="E67" s="28">
        <v>3200</v>
      </c>
      <c r="F67" s="39">
        <f t="shared" si="49"/>
        <v>12800</v>
      </c>
      <c r="G67" s="39">
        <f t="shared" si="50"/>
        <v>15360</v>
      </c>
      <c r="H67" s="26"/>
      <c r="I67" s="39"/>
      <c r="J67" s="39"/>
      <c r="K67" s="26">
        <f t="shared" si="51"/>
        <v>12800</v>
      </c>
      <c r="L67" s="27">
        <f t="shared" si="51"/>
        <v>15360</v>
      </c>
      <c r="M67" s="61"/>
    </row>
    <row r="68" spans="1:13" ht="21.75" customHeight="1" x14ac:dyDescent="0.25">
      <c r="A68" s="30" t="s">
        <v>109</v>
      </c>
      <c r="B68" s="54" t="s">
        <v>110</v>
      </c>
      <c r="C68" s="32" t="s">
        <v>31</v>
      </c>
      <c r="D68" s="67">
        <v>4</v>
      </c>
      <c r="E68" s="34"/>
      <c r="F68" s="35"/>
      <c r="G68" s="35"/>
      <c r="H68" s="36">
        <v>5185.5</v>
      </c>
      <c r="I68" s="35">
        <f>ROUND(H68*D68,2)</f>
        <v>20742</v>
      </c>
      <c r="J68" s="35">
        <f>ROUND(I68*1.2,2)</f>
        <v>24890.400000000001</v>
      </c>
      <c r="K68" s="37">
        <f t="shared" si="51"/>
        <v>20742</v>
      </c>
      <c r="L68" s="35">
        <f t="shared" si="51"/>
        <v>24890.400000000001</v>
      </c>
      <c r="M68" s="61"/>
    </row>
    <row r="69" spans="1:13" ht="22.5" customHeight="1" x14ac:dyDescent="0.25">
      <c r="A69" s="38">
        <f>A67+1</f>
        <v>32</v>
      </c>
      <c r="B69" s="51" t="s">
        <v>111</v>
      </c>
      <c r="C69" s="12" t="s">
        <v>31</v>
      </c>
      <c r="D69" s="66">
        <v>2</v>
      </c>
      <c r="E69" s="28">
        <v>23976.720000000001</v>
      </c>
      <c r="F69" s="39">
        <f t="shared" si="49"/>
        <v>47953.440000000002</v>
      </c>
      <c r="G69" s="39">
        <f t="shared" si="50"/>
        <v>57544.13</v>
      </c>
      <c r="H69" s="26"/>
      <c r="I69" s="39"/>
      <c r="J69" s="39"/>
      <c r="K69" s="26">
        <f t="shared" si="51"/>
        <v>47953.440000000002</v>
      </c>
      <c r="L69" s="27">
        <f t="shared" si="51"/>
        <v>57544.13</v>
      </c>
      <c r="M69" s="61"/>
    </row>
    <row r="70" spans="1:13" ht="27" customHeight="1" x14ac:dyDescent="0.25">
      <c r="A70" s="30" t="s">
        <v>112</v>
      </c>
      <c r="B70" s="54" t="s">
        <v>113</v>
      </c>
      <c r="C70" s="32" t="s">
        <v>31</v>
      </c>
      <c r="D70" s="67">
        <v>2</v>
      </c>
      <c r="E70" s="34"/>
      <c r="F70" s="35"/>
      <c r="G70" s="35"/>
      <c r="H70" s="63">
        <v>30400</v>
      </c>
      <c r="I70" s="35">
        <f>ROUND(H70*D70,2)</f>
        <v>60800</v>
      </c>
      <c r="J70" s="35">
        <f>ROUND(I70*1.2,2)</f>
        <v>72960</v>
      </c>
      <c r="K70" s="37">
        <f t="shared" si="51"/>
        <v>60800</v>
      </c>
      <c r="L70" s="35">
        <f t="shared" si="51"/>
        <v>72960</v>
      </c>
    </row>
    <row r="71" spans="1:13" ht="31.5" customHeight="1" x14ac:dyDescent="0.25">
      <c r="A71" s="38">
        <f>A69+1</f>
        <v>33</v>
      </c>
      <c r="B71" s="51" t="s">
        <v>114</v>
      </c>
      <c r="C71" s="12" t="s">
        <v>31</v>
      </c>
      <c r="D71" s="66">
        <v>1</v>
      </c>
      <c r="E71" s="28">
        <v>20494.87</v>
      </c>
      <c r="F71" s="39">
        <f t="shared" si="49"/>
        <v>20494.87</v>
      </c>
      <c r="G71" s="39">
        <f t="shared" si="50"/>
        <v>24593.84</v>
      </c>
      <c r="H71" s="26"/>
      <c r="I71" s="39"/>
      <c r="J71" s="39"/>
      <c r="K71" s="26">
        <f t="shared" si="51"/>
        <v>20494.87</v>
      </c>
      <c r="L71" s="27">
        <f t="shared" si="51"/>
        <v>24593.84</v>
      </c>
      <c r="M71" s="61"/>
    </row>
    <row r="72" spans="1:13" ht="33" customHeight="1" x14ac:dyDescent="0.25">
      <c r="A72" s="30" t="s">
        <v>115</v>
      </c>
      <c r="B72" s="54" t="s">
        <v>116</v>
      </c>
      <c r="C72" s="32" t="s">
        <v>31</v>
      </c>
      <c r="D72" s="67">
        <v>1</v>
      </c>
      <c r="E72" s="34"/>
      <c r="F72" s="35"/>
      <c r="G72" s="35"/>
      <c r="H72" s="63">
        <v>22885.5</v>
      </c>
      <c r="I72" s="35">
        <f>ROUND(H72*D72,2)</f>
        <v>22885.5</v>
      </c>
      <c r="J72" s="35">
        <f>ROUND(I72*1.2,2)</f>
        <v>27462.6</v>
      </c>
      <c r="K72" s="37">
        <f t="shared" si="51"/>
        <v>22885.5</v>
      </c>
      <c r="L72" s="35">
        <f t="shared" si="51"/>
        <v>27462.6</v>
      </c>
    </row>
    <row r="73" spans="1:13" ht="32.25" customHeight="1" x14ac:dyDescent="0.25">
      <c r="A73" s="38">
        <f>A71+1</f>
        <v>34</v>
      </c>
      <c r="B73" s="51" t="s">
        <v>117</v>
      </c>
      <c r="C73" s="12" t="s">
        <v>31</v>
      </c>
      <c r="D73" s="66">
        <v>1</v>
      </c>
      <c r="E73" s="28">
        <v>20494.87</v>
      </c>
      <c r="F73" s="39">
        <f t="shared" si="49"/>
        <v>20494.87</v>
      </c>
      <c r="G73" s="39">
        <f t="shared" si="50"/>
        <v>24593.84</v>
      </c>
      <c r="H73" s="26"/>
      <c r="I73" s="39"/>
      <c r="J73" s="39"/>
      <c r="K73" s="26">
        <f t="shared" si="51"/>
        <v>20494.87</v>
      </c>
      <c r="L73" s="27">
        <f t="shared" si="51"/>
        <v>24593.84</v>
      </c>
      <c r="M73" s="61"/>
    </row>
    <row r="74" spans="1:13" ht="36" customHeight="1" x14ac:dyDescent="0.25">
      <c r="A74" s="30" t="s">
        <v>118</v>
      </c>
      <c r="B74" s="54" t="s">
        <v>119</v>
      </c>
      <c r="C74" s="32" t="s">
        <v>31</v>
      </c>
      <c r="D74" s="67">
        <v>1</v>
      </c>
      <c r="E74" s="34"/>
      <c r="F74" s="35"/>
      <c r="G74" s="35"/>
      <c r="H74" s="63">
        <v>24719</v>
      </c>
      <c r="I74" s="35">
        <f>ROUND(H74*D74,2)</f>
        <v>24719</v>
      </c>
      <c r="J74" s="35">
        <f>ROUND(I74*1.2,2)</f>
        <v>29662.799999999999</v>
      </c>
      <c r="K74" s="37">
        <f t="shared" si="51"/>
        <v>24719</v>
      </c>
      <c r="L74" s="35">
        <f t="shared" si="51"/>
        <v>29662.799999999999</v>
      </c>
    </row>
    <row r="75" spans="1:13" ht="18" customHeight="1" x14ac:dyDescent="0.25">
      <c r="A75" s="38">
        <f>A73+1</f>
        <v>35</v>
      </c>
      <c r="B75" s="51" t="s">
        <v>120</v>
      </c>
      <c r="C75" s="12" t="s">
        <v>31</v>
      </c>
      <c r="D75" s="66">
        <v>2</v>
      </c>
      <c r="E75" s="28">
        <v>3235.7</v>
      </c>
      <c r="F75" s="39">
        <f t="shared" si="49"/>
        <v>6471.4</v>
      </c>
      <c r="G75" s="39">
        <f t="shared" si="50"/>
        <v>7765.68</v>
      </c>
      <c r="H75" s="26"/>
      <c r="I75" s="39"/>
      <c r="J75" s="39"/>
      <c r="K75" s="26">
        <f t="shared" si="51"/>
        <v>6471.4</v>
      </c>
      <c r="L75" s="27">
        <f t="shared" si="51"/>
        <v>7765.68</v>
      </c>
      <c r="M75" s="61"/>
    </row>
    <row r="76" spans="1:13" ht="18" customHeight="1" x14ac:dyDescent="0.25">
      <c r="A76" s="30" t="s">
        <v>121</v>
      </c>
      <c r="B76" s="31" t="s">
        <v>122</v>
      </c>
      <c r="C76" s="32" t="s">
        <v>31</v>
      </c>
      <c r="D76" s="67">
        <v>2</v>
      </c>
      <c r="E76" s="34"/>
      <c r="F76" s="35"/>
      <c r="G76" s="35"/>
      <c r="H76" s="36">
        <v>1463</v>
      </c>
      <c r="I76" s="35">
        <f>ROUND(H76*D76,2)</f>
        <v>2926</v>
      </c>
      <c r="J76" s="35">
        <f>ROUND(I76*1.2,2)</f>
        <v>3511.2</v>
      </c>
      <c r="K76" s="37">
        <f t="shared" ref="K76:L84" si="52">F76+I76</f>
        <v>2926</v>
      </c>
      <c r="L76" s="35">
        <f t="shared" si="52"/>
        <v>3511.2</v>
      </c>
      <c r="M76" s="61"/>
    </row>
    <row r="77" spans="1:13" ht="21" customHeight="1" x14ac:dyDescent="0.25">
      <c r="A77" s="38">
        <f>A75+1</f>
        <v>36</v>
      </c>
      <c r="B77" s="51" t="s">
        <v>123</v>
      </c>
      <c r="C77" s="12" t="s">
        <v>31</v>
      </c>
      <c r="D77" s="66">
        <v>43</v>
      </c>
      <c r="E77" s="28">
        <v>10239.1</v>
      </c>
      <c r="F77" s="39">
        <f t="shared" ref="F77:F83" si="53">ROUND(E77*D77,2)</f>
        <v>440281.3</v>
      </c>
      <c r="G77" s="39">
        <f t="shared" ref="G77:G83" si="54">ROUND(F77*1.2,2)</f>
        <v>528337.56000000006</v>
      </c>
      <c r="H77" s="26"/>
      <c r="I77" s="39"/>
      <c r="J77" s="39"/>
      <c r="K77" s="26">
        <f t="shared" si="52"/>
        <v>440281.3</v>
      </c>
      <c r="L77" s="27">
        <f t="shared" si="52"/>
        <v>528337.56000000006</v>
      </c>
      <c r="M77" s="61"/>
    </row>
    <row r="78" spans="1:13" ht="22.5" customHeight="1" x14ac:dyDescent="0.25">
      <c r="A78" s="38"/>
      <c r="B78" s="45" t="s">
        <v>124</v>
      </c>
      <c r="C78" s="12"/>
      <c r="D78" s="66"/>
      <c r="E78" s="28"/>
      <c r="F78" s="39"/>
      <c r="G78" s="39"/>
      <c r="H78" s="26"/>
      <c r="I78" s="39"/>
      <c r="J78" s="39"/>
      <c r="K78" s="26"/>
      <c r="L78" s="27"/>
      <c r="M78" s="61"/>
    </row>
    <row r="79" spans="1:13" ht="28.5" customHeight="1" x14ac:dyDescent="0.25">
      <c r="A79" s="38">
        <f>A77+1</f>
        <v>37</v>
      </c>
      <c r="B79" s="51" t="s">
        <v>125</v>
      </c>
      <c r="C79" s="12" t="s">
        <v>31</v>
      </c>
      <c r="D79" s="66">
        <v>2</v>
      </c>
      <c r="E79" s="28">
        <v>14557.15</v>
      </c>
      <c r="F79" s="39">
        <f t="shared" si="53"/>
        <v>29114.3</v>
      </c>
      <c r="G79" s="39">
        <f t="shared" si="54"/>
        <v>34937.160000000003</v>
      </c>
      <c r="H79" s="26"/>
      <c r="I79" s="39"/>
      <c r="J79" s="39"/>
      <c r="K79" s="26">
        <f t="shared" si="52"/>
        <v>29114.3</v>
      </c>
      <c r="L79" s="27">
        <f t="shared" si="52"/>
        <v>34937.160000000003</v>
      </c>
      <c r="M79" s="61"/>
    </row>
    <row r="80" spans="1:13" ht="31.5" customHeight="1" x14ac:dyDescent="0.25">
      <c r="A80" s="30" t="s">
        <v>126</v>
      </c>
      <c r="B80" s="54" t="s">
        <v>127</v>
      </c>
      <c r="C80" s="32" t="s">
        <v>31</v>
      </c>
      <c r="D80" s="67">
        <v>2</v>
      </c>
      <c r="E80" s="34"/>
      <c r="F80" s="35"/>
      <c r="G80" s="35"/>
      <c r="H80" s="63">
        <v>18525</v>
      </c>
      <c r="I80" s="35">
        <f>ROUND(H80*D80,2)</f>
        <v>37050</v>
      </c>
      <c r="J80" s="35">
        <f>ROUND(I80*1.2,2)</f>
        <v>44460</v>
      </c>
      <c r="K80" s="37">
        <f t="shared" si="52"/>
        <v>37050</v>
      </c>
      <c r="L80" s="35">
        <f t="shared" si="52"/>
        <v>44460</v>
      </c>
    </row>
    <row r="81" spans="1:13" ht="30" customHeight="1" x14ac:dyDescent="0.25">
      <c r="A81" s="38">
        <f>A79+1</f>
        <v>38</v>
      </c>
      <c r="B81" s="51" t="s">
        <v>128</v>
      </c>
      <c r="C81" s="12" t="s">
        <v>31</v>
      </c>
      <c r="D81" s="66">
        <v>4</v>
      </c>
      <c r="E81" s="28">
        <v>17734.900000000001</v>
      </c>
      <c r="F81" s="39">
        <f t="shared" si="53"/>
        <v>70939.600000000006</v>
      </c>
      <c r="G81" s="39">
        <f t="shared" si="54"/>
        <v>85127.52</v>
      </c>
      <c r="H81" s="26"/>
      <c r="I81" s="39"/>
      <c r="J81" s="39"/>
      <c r="K81" s="26">
        <f t="shared" si="52"/>
        <v>70939.600000000006</v>
      </c>
      <c r="L81" s="27">
        <f t="shared" si="52"/>
        <v>85127.52</v>
      </c>
      <c r="M81" s="61"/>
    </row>
    <row r="82" spans="1:13" ht="18" customHeight="1" x14ac:dyDescent="0.25">
      <c r="A82" s="30" t="s">
        <v>129</v>
      </c>
      <c r="B82" s="54" t="s">
        <v>130</v>
      </c>
      <c r="C82" s="32" t="s">
        <v>31</v>
      </c>
      <c r="D82" s="67">
        <v>4</v>
      </c>
      <c r="E82" s="34"/>
      <c r="F82" s="35"/>
      <c r="G82" s="35"/>
      <c r="H82" s="63">
        <v>3040</v>
      </c>
      <c r="I82" s="35">
        <f>ROUND(H82*D82,2)</f>
        <v>12160</v>
      </c>
      <c r="J82" s="35">
        <f>ROUND(I82*1.2,2)</f>
        <v>14592</v>
      </c>
      <c r="K82" s="37">
        <f t="shared" si="52"/>
        <v>12160</v>
      </c>
      <c r="L82" s="35">
        <f t="shared" si="52"/>
        <v>14592</v>
      </c>
    </row>
    <row r="83" spans="1:13" ht="33" customHeight="1" x14ac:dyDescent="0.25">
      <c r="A83" s="38">
        <f>A81+1</f>
        <v>39</v>
      </c>
      <c r="B83" s="51" t="s">
        <v>131</v>
      </c>
      <c r="C83" s="12" t="s">
        <v>31</v>
      </c>
      <c r="D83" s="66">
        <v>4</v>
      </c>
      <c r="E83" s="28">
        <v>14557.15</v>
      </c>
      <c r="F83" s="39">
        <f t="shared" si="53"/>
        <v>58228.6</v>
      </c>
      <c r="G83" s="39">
        <f t="shared" si="54"/>
        <v>69874.320000000007</v>
      </c>
      <c r="H83" s="26"/>
      <c r="I83" s="39"/>
      <c r="J83" s="39"/>
      <c r="K83" s="26">
        <f t="shared" si="52"/>
        <v>58228.6</v>
      </c>
      <c r="L83" s="27">
        <f t="shared" si="52"/>
        <v>69874.320000000007</v>
      </c>
      <c r="M83" s="61"/>
    </row>
    <row r="84" spans="1:13" ht="18" customHeight="1" x14ac:dyDescent="0.25">
      <c r="A84" s="30" t="s">
        <v>132</v>
      </c>
      <c r="B84" s="54" t="s">
        <v>133</v>
      </c>
      <c r="C84" s="32" t="s">
        <v>31</v>
      </c>
      <c r="D84" s="67">
        <v>4</v>
      </c>
      <c r="E84" s="34"/>
      <c r="F84" s="35"/>
      <c r="G84" s="35"/>
      <c r="H84" s="63">
        <v>3895</v>
      </c>
      <c r="I84" s="35">
        <f>ROUND(H84*D84,2)</f>
        <v>15580</v>
      </c>
      <c r="J84" s="35">
        <f>ROUND(I84*1.2,2)</f>
        <v>18696</v>
      </c>
      <c r="K84" s="37">
        <f t="shared" si="52"/>
        <v>15580</v>
      </c>
      <c r="L84" s="35">
        <f t="shared" si="52"/>
        <v>18696</v>
      </c>
    </row>
    <row r="85" spans="1:13" ht="15.75" x14ac:dyDescent="0.25">
      <c r="A85" s="73" t="s">
        <v>134</v>
      </c>
      <c r="B85" s="74"/>
      <c r="C85" s="74"/>
      <c r="D85" s="74"/>
      <c r="E85" s="75"/>
      <c r="F85" s="69">
        <f>SUM(F7:F84)</f>
        <v>1269497.79</v>
      </c>
      <c r="G85" s="88">
        <f>ROUND(F85*1.2,2)</f>
        <v>1523397.35</v>
      </c>
      <c r="I85" s="69">
        <f>SUM(I7:I84)</f>
        <v>1041872.42</v>
      </c>
      <c r="J85" s="88">
        <f>ROUND(I85*1.2,2)</f>
        <v>1250246.8999999999</v>
      </c>
      <c r="K85" s="69">
        <f>SUM(K7:K84)</f>
        <v>2311370.2100000004</v>
      </c>
      <c r="L85" s="88">
        <f>ROUND(K85*1.2,2)</f>
        <v>2773644.25</v>
      </c>
    </row>
  </sheetData>
  <mergeCells count="10">
    <mergeCell ref="B6:D6"/>
    <mergeCell ref="A85:E8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ТС2</vt:lpstr>
      <vt:lpstr>ТС2!Область_печати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2024-02-27T13:13:00Z</dcterms:created>
  <dcterms:modified xsi:type="dcterms:W3CDTF">2024-02-27T16:13:40Z</dcterms:modified>
</cp:coreProperties>
</file>