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Допработы\+ Согласованные ВОР\НОВЫЕ ВОР\"/>
    </mc:Choice>
  </mc:AlternateContent>
  <xr:revisionPtr revIDLastSave="0" documentId="13_ncr:1_{E34C935C-EBFF-405A-BA4C-F4C30E17D1DE}" xr6:coauthVersionLast="47" xr6:coauthVersionMax="47" xr10:uidLastSave="{00000000-0000-0000-0000-000000000000}"/>
  <bookViews>
    <workbookView xWindow="12" yWindow="0" windowWidth="23016" windowHeight="1236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 ТС1" sheetId="1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согл'!$A$6:$I$94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 ТС1'!$7:$10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согл'!$A$1:$I$113</definedName>
    <definedName name="_xlnm.Print_Area" localSheetId="2">'КС-6а ТС1'!$A$1:$O$221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" i="11" l="1"/>
  <c r="G98" i="11"/>
  <c r="G97" i="11"/>
  <c r="G96" i="11"/>
  <c r="D60" i="11"/>
  <c r="D59" i="11"/>
  <c r="G80" i="11" l="1"/>
  <c r="G79" i="11"/>
  <c r="D57" i="11"/>
  <c r="G57" i="11" s="1"/>
  <c r="G94" i="11"/>
  <c r="G93" i="11"/>
  <c r="G82" i="11"/>
  <c r="G81" i="11"/>
  <c r="G87" i="11"/>
  <c r="G91" i="11"/>
  <c r="G90" i="11"/>
  <c r="G89" i="11"/>
  <c r="G88" i="11"/>
  <c r="G84" i="11"/>
  <c r="G78" i="11"/>
  <c r="D77" i="11"/>
  <c r="D76" i="11"/>
  <c r="D75" i="11"/>
  <c r="G69" i="11"/>
  <c r="G72" i="11"/>
  <c r="G71" i="11"/>
  <c r="G70" i="11"/>
  <c r="G68" i="11"/>
  <c r="G67" i="11"/>
  <c r="G65" i="11"/>
  <c r="D63" i="11"/>
  <c r="G63" i="11" s="1"/>
  <c r="D62" i="11"/>
  <c r="G62" i="11" s="1"/>
  <c r="G60" i="11"/>
  <c r="G59" i="11"/>
  <c r="D46" i="11"/>
  <c r="G46" i="11" s="1"/>
  <c r="G56" i="11"/>
  <c r="G55" i="11"/>
  <c r="D54" i="11"/>
  <c r="G54" i="11" s="1"/>
  <c r="D53" i="11"/>
  <c r="G53" i="11" s="1"/>
  <c r="G47" i="11"/>
  <c r="D51" i="11"/>
  <c r="G51" i="11" s="1"/>
  <c r="D50" i="11"/>
  <c r="G50" i="11" s="1"/>
  <c r="G52" i="11"/>
  <c r="D48" i="11"/>
  <c r="G48" i="11" s="1"/>
  <c r="G49" i="11"/>
  <c r="G45" i="11" l="1"/>
  <c r="G26" i="11"/>
  <c r="E11" i="11"/>
  <c r="F25" i="11" l="1"/>
  <c r="F11" i="11"/>
  <c r="E39" i="11"/>
  <c r="G77" i="11"/>
  <c r="G76" i="11"/>
  <c r="G36" i="11"/>
  <c r="G35" i="11"/>
  <c r="G34" i="11"/>
  <c r="G28" i="11"/>
  <c r="G29" i="11"/>
  <c r="G22" i="11"/>
  <c r="G21" i="11"/>
  <c r="G17" i="11" l="1"/>
  <c r="G16" i="11"/>
  <c r="G15" i="11"/>
  <c r="G23" i="11"/>
  <c r="G19" i="11"/>
  <c r="G18" i="11"/>
  <c r="G14" i="11"/>
  <c r="G13" i="11"/>
  <c r="G12" i="11"/>
  <c r="G11" i="11"/>
  <c r="A11" i="11"/>
  <c r="A12" i="11" s="1"/>
  <c r="A13" i="11" s="1"/>
  <c r="A14" i="11" s="1"/>
  <c r="A15" i="11" s="1"/>
  <c r="A16" i="11" s="1"/>
  <c r="A17" i="11" s="1"/>
  <c r="A18" i="11" s="1"/>
  <c r="A19" i="11" s="1"/>
  <c r="A21" i="11" s="1"/>
  <c r="A22" i="11" s="1"/>
  <c r="A23" i="11" s="1"/>
  <c r="A25" i="11" s="1"/>
  <c r="G120" i="16"/>
  <c r="G51" i="16"/>
  <c r="A26" i="11" l="1"/>
  <c r="A27" i="11" s="1"/>
  <c r="A28" i="11" s="1"/>
  <c r="A29" i="11" s="1"/>
  <c r="A30" i="11" s="1"/>
  <c r="A31" i="11" s="1"/>
  <c r="A32" i="11" s="1"/>
  <c r="G74" i="11" l="1"/>
  <c r="G43" i="11" l="1"/>
  <c r="G42" i="11"/>
  <c r="G41" i="11"/>
  <c r="G40" i="11"/>
  <c r="G32" i="11" l="1"/>
  <c r="G31" i="11"/>
  <c r="G30" i="11"/>
  <c r="G27" i="11"/>
  <c r="G25" i="11"/>
  <c r="G38" i="11" l="1"/>
  <c r="A34" i="11" l="1"/>
  <c r="A35" i="11" s="1"/>
  <c r="A36" i="11" s="1"/>
  <c r="A38" i="11" s="1"/>
  <c r="G75" i="11"/>
  <c r="G39" i="11"/>
  <c r="A39" i="11" l="1"/>
  <c r="A40" i="11" s="1"/>
  <c r="A41" i="11" l="1"/>
  <c r="A42" i="11" s="1"/>
  <c r="A43" i="11" s="1"/>
  <c r="A45" i="11" l="1"/>
  <c r="A46" i="11" s="1"/>
  <c r="A47" i="11" l="1"/>
  <c r="A48" i="11" s="1"/>
  <c r="A49" i="11" s="1"/>
  <c r="A50" i="11" s="1"/>
  <c r="A51" i="11" s="1"/>
  <c r="A52" i="11" s="1"/>
  <c r="A53" i="11" s="1"/>
  <c r="A54" i="11" s="1"/>
  <c r="A55" i="11" s="1"/>
  <c r="A56" i="11" s="1"/>
  <c r="A57" i="11" l="1"/>
  <c r="A59" i="11" s="1"/>
  <c r="A60" i="11" s="1"/>
  <c r="A62" i="11" s="1"/>
  <c r="A63" i="11" s="1"/>
  <c r="A65" i="11" s="1"/>
  <c r="A67" i="11" s="1"/>
  <c r="A68" i="11" s="1"/>
  <c r="A69" i="11" s="1"/>
  <c r="A70" i="11" s="1"/>
  <c r="A71" i="11" s="1"/>
  <c r="A72" i="11" s="1"/>
  <c r="A74" i="11" s="1"/>
  <c r="A75" i="11" s="1"/>
  <c r="A76" i="11" s="1"/>
  <c r="A77" i="11" s="1"/>
  <c r="A78" i="11" s="1"/>
  <c r="A79" i="11" s="1"/>
  <c r="A80" i="11" s="1"/>
  <c r="A81" i="11" s="1"/>
  <c r="A82" i="11" s="1"/>
  <c r="A84" i="11" s="1"/>
  <c r="A85" i="11" l="1"/>
  <c r="A87" i="11" s="1"/>
  <c r="A88" i="11" s="1"/>
  <c r="A89" i="11" s="1"/>
  <c r="A90" i="11" s="1"/>
  <c r="A91" i="11" s="1"/>
  <c r="A93" i="11" s="1"/>
  <c r="A94" i="11" s="1"/>
  <c r="A96" i="11" s="1"/>
  <c r="A97" i="11" s="1"/>
  <c r="A98" i="11" s="1"/>
  <c r="A99" i="11" s="1"/>
</calcChain>
</file>

<file path=xl/sharedStrings.xml><?xml version="1.0" encoding="utf-8"?>
<sst xmlns="http://schemas.openxmlformats.org/spreadsheetml/2006/main" count="1232" uniqueCount="686">
  <si>
    <t>м2</t>
  </si>
  <si>
    <t>м3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</si>
  <si>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</si>
  <si>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</si>
  <si>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</si>
  <si>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</si>
  <si>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</si>
  <si>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</si>
  <si>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</si>
  <si>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</si>
  <si>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</si>
  <si>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</si>
  <si>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</si>
  <si>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</si>
  <si>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</si>
  <si>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</si>
  <si>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</si>
  <si>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</si>
  <si>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</si>
  <si>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</si>
  <si>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</si>
  <si>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</si>
  <si>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</si>
  <si>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</si>
  <si>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</si>
  <si>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</si>
  <si>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</si>
  <si>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</si>
  <si>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</si>
  <si>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</si>
  <si>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</si>
  <si>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</si>
  <si>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</si>
  <si>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</si>
  <si>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</si>
  <si>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</si>
  <si>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</si>
  <si>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</si>
  <si>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</si>
  <si>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</si>
  <si>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</si>
  <si>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</si>
  <si>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</si>
  <si>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</si>
  <si>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</si>
  <si>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</si>
  <si>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</si>
  <si>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</si>
  <si>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</si>
  <si>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</si>
  <si>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</si>
  <si>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</si>
  <si>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</si>
  <si>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</si>
  <si>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</si>
  <si>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</si>
  <si>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</si>
  <si>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</si>
  <si>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</si>
  <si>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</si>
  <si>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</si>
  <si>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</si>
  <si>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</si>
  <si>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</si>
  <si>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</si>
  <si>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</si>
  <si>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</si>
  <si>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</si>
  <si>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</si>
  <si>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</si>
  <si>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</si>
  <si>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</si>
  <si>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</si>
  <si>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</si>
  <si>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</si>
  <si>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</si>
  <si>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</si>
  <si>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</si>
  <si>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</si>
  <si>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</si>
  <si>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</si>
  <si>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</si>
  <si>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</si>
  <si>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</si>
  <si>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</si>
  <si>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</si>
  <si>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</si>
  <si>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</si>
  <si>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</si>
  <si>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</si>
  <si>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</si>
  <si>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</si>
  <si>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</si>
  <si>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</si>
  <si>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</si>
  <si>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</si>
  <si>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</si>
  <si>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</si>
  <si>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</si>
  <si>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</si>
  <si>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</si>
  <si>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</si>
  <si>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</si>
  <si>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</si>
  <si>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</si>
  <si>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</si>
  <si>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</si>
  <si>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</si>
  <si>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</si>
  <si>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</si>
  <si>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</si>
  <si>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</si>
  <si>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</si>
  <si>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</si>
  <si>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</si>
  <si>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</si>
  <si>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</si>
  <si>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</si>
  <si>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</si>
  <si>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</si>
  <si>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</si>
  <si>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</si>
  <si>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</si>
  <si>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</si>
  <si>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</si>
  <si>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</si>
  <si>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</si>
  <si>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</si>
  <si>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</si>
  <si>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</si>
  <si>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</si>
  <si>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</si>
  <si>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</si>
  <si>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</si>
  <si>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</si>
  <si>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</si>
  <si>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</si>
  <si>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</si>
  <si>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</si>
  <si>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</si>
  <si>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</si>
  <si>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</si>
  <si>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</si>
  <si>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</si>
  <si>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</si>
  <si>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</si>
  <si>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</si>
  <si>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</si>
  <si>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</si>
  <si>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</si>
  <si>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</si>
  <si>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</si>
  <si>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</si>
  <si>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</si>
  <si>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</si>
  <si>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</si>
  <si>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</si>
  <si>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</si>
  <si>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1000 м3</t>
  </si>
  <si>
    <t>100 м3</t>
  </si>
  <si>
    <t>Перевозка и утилизация отходов 4-5 класса опасности</t>
  </si>
  <si>
    <t>шт</t>
  </si>
  <si>
    <t>т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</si>
  <si>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</si>
  <si>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</si>
  <si>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</si>
  <si>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</si>
  <si>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</si>
  <si>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</si>
  <si>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</si>
  <si>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</si>
  <si>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</si>
  <si>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</si>
  <si>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</si>
  <si>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</si>
  <si>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</si>
  <si>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</si>
  <si>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5</t>
  </si>
  <si>
    <t>6</t>
  </si>
  <si>
    <t>9</t>
  </si>
  <si>
    <t>10</t>
  </si>
  <si>
    <t>11</t>
  </si>
  <si>
    <t>12</t>
  </si>
  <si>
    <t>13</t>
  </si>
  <si>
    <t>14</t>
  </si>
  <si>
    <t>15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</si>
  <si>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</si>
  <si>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</si>
  <si>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</si>
  <si>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</si>
  <si>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</si>
  <si>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</si>
  <si>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</si>
  <si>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</si>
  <si>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</si>
  <si>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</si>
  <si>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</si>
  <si>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</si>
  <si>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</si>
  <si>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</si>
  <si>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</si>
  <si>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</si>
  <si>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</si>
  <si>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</si>
  <si>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</si>
  <si>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</si>
  <si>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</si>
  <si>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>4.1-4.2</t>
  </si>
  <si>
    <t>Прочие работы</t>
  </si>
  <si>
    <t>Ведомость объемов работ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</si>
  <si>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</si>
  <si>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</si>
  <si>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</si>
  <si>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</si>
  <si>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</si>
  <si>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</si>
  <si>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</si>
  <si>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</si>
  <si>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</si>
  <si>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</si>
  <si>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Утверждаю</t>
  </si>
  <si>
    <t>Представитель Подрядчика:</t>
  </si>
  <si>
    <t xml:space="preserve">Представитель технического Заказчика: </t>
  </si>
  <si>
    <t>ЖУРНАЛ УЧЕТА ВЫПОЛНЕННЫХ РАБОТ</t>
  </si>
  <si>
    <t>с начала строительства</t>
  </si>
  <si>
    <t xml:space="preserve">на </t>
  </si>
  <si>
    <t>(наименование работ и затрат)</t>
  </si>
  <si>
    <t>100 м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</si>
  <si>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</si>
  <si>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</si>
  <si>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Праймер битумный производства «Техно-Николь»</t>
  </si>
  <si>
    <t>Уплотнение пневматическими трамбовками</t>
  </si>
  <si>
    <t>Утилизация отходов 4-5 класса опасности</t>
  </si>
  <si>
    <t>Засыпка вручную траншей, пазух котлованов и ям, группа грунтов: 1</t>
  </si>
  <si>
    <t>Уплотнение грунта пневматическими трамбовками</t>
  </si>
  <si>
    <t xml:space="preserve">Отвозка лишнего грунта на расстояние до  30 км автосамосвалом </t>
  </si>
  <si>
    <t>10 м3</t>
  </si>
  <si>
    <t>Погрузка при автомобильных перевозках мусора строительного с погрузкой вручную</t>
  </si>
  <si>
    <t>1 т груза</t>
  </si>
  <si>
    <t>м</t>
  </si>
  <si>
    <t>км</t>
  </si>
  <si>
    <t>Раствор готовый кладочный, цементный, М100</t>
  </si>
  <si>
    <t>Прокладка трубопровода</t>
  </si>
  <si>
    <t>Щебень известняковый М600 фр. 20/40</t>
  </si>
  <si>
    <t>Мастика битумная «Еша»</t>
  </si>
  <si>
    <t>шт.</t>
  </si>
  <si>
    <t xml:space="preserve">Земляные работы для устройства котлована </t>
  </si>
  <si>
    <t>Обратная засыпка котлована грунтом механизированная</t>
  </si>
  <si>
    <t xml:space="preserve">Земляные работы для устройства траншеи </t>
  </si>
  <si>
    <t>Обратная засыпка траншеи грунтом механизированная</t>
  </si>
  <si>
    <t xml:space="preserve">Погрузка лишнего грунта в автосамосвалы 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</si>
  <si>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</si>
  <si>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Уплотнение грунта пневматическими трамбовками, группа грунтов: 1-2</t>
  </si>
  <si>
    <t>Лестницы шахтные</t>
  </si>
  <si>
    <t>100 шт</t>
  </si>
  <si>
    <t>Установка люка</t>
  </si>
  <si>
    <t>Теплоснабжение. Переустройство трубопровода</t>
  </si>
  <si>
    <t>Остаток работ на Март 2024г.</t>
  </si>
  <si>
    <t>Февраль 2024г.</t>
  </si>
  <si>
    <t>Раздел 1. Земляные работы</t>
  </si>
  <si>
    <t>Под теплотрассу и камеру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</si>
  <si>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</si>
  <si>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</si>
  <si>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</si>
  <si>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</si>
  <si>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 xml:space="preserve">ФЕР01-02-056-08
</t>
  </si>
  <si>
    <t xml:space="preserve">Цена поставщика ООО "Террус"
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</si>
  <si>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</si>
  <si>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</si>
  <si>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 xml:space="preserve">ФЕР01-02-005-01
</t>
  </si>
  <si>
    <t xml:space="preserve">ФЕР01-02-061-01
</t>
  </si>
  <si>
    <t>Под водоприемный колодец и вент.шахту</t>
  </si>
  <si>
    <t>После демонтажа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</si>
  <si>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</si>
  <si>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ФССЦпг-03-21-01-002
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</si>
  <si>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</si>
  <si>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</si>
  <si>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Раздел 2. Демонтажные работы</t>
  </si>
  <si>
    <t>Разборка: железобетонных фундаментов</t>
  </si>
  <si>
    <t xml:space="preserve">ФЕР46-04-001-03
</t>
  </si>
  <si>
    <t>Демонтаж металлических конструкций</t>
  </si>
  <si>
    <t xml:space="preserve">ФЕР09-03-037-01
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</si>
  <si>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</si>
  <si>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 xml:space="preserve">ФЕР24-01-001-06
</t>
  </si>
  <si>
    <t>Покрытие поверхности изоляции трубопроводов: сталью оцинкованной / Демонтаж</t>
  </si>
  <si>
    <t xml:space="preserve">ФЕР26-01-049-02
</t>
  </si>
  <si>
    <t>Разборка тепловой изоляции: из ваты минеральной</t>
  </si>
  <si>
    <t xml:space="preserve">ФЕРр66-24-2
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</si>
  <si>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</si>
  <si>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</si>
  <si>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 xml:space="preserve">ФССЦпг-01-01-01-041
</t>
  </si>
  <si>
    <t>Погрузка при автомобильных перевозках металлических конструкций массой до 1 т</t>
  </si>
  <si>
    <t xml:space="preserve">ФССЦпг-01-01-01-015
</t>
  </si>
  <si>
    <t>Раздел 3. Устройство непроходных каналов</t>
  </si>
  <si>
    <t>Устройство основания под фундаменты: щебеночного</t>
  </si>
  <si>
    <t xml:space="preserve">ФЕР08-01-002-02
</t>
  </si>
  <si>
    <t xml:space="preserve">Цена Поставщика ООО "Генпоставка"
</t>
  </si>
  <si>
    <t>Обеспыливание поверхности</t>
  </si>
  <si>
    <t xml:space="preserve">ФЕР13-06-004-01
</t>
  </si>
  <si>
    <t xml:space="preserve">ФЕР08-01-003-07
</t>
  </si>
  <si>
    <t>Окраска металлических огрунтованных поверхностей: эмалью ПФ-115, за 2 раза</t>
  </si>
  <si>
    <t xml:space="preserve">ФЕР13-03-004-26
</t>
  </si>
  <si>
    <t>Устройство непроходных каналов: одноячейковых, перекрываемых или опирающихся на плиту</t>
  </si>
  <si>
    <t xml:space="preserve">ФЕР07-06-001-01
</t>
  </si>
  <si>
    <t>Битумы нефтяные строительные кровельные БНК-90/30</t>
  </si>
  <si>
    <t xml:space="preserve">ФССЦ-01.2.01.02-0042
</t>
  </si>
  <si>
    <t>Мастика КТ гидроизоляционная</t>
  </si>
  <si>
    <t xml:space="preserve">ФССЦ-01.2.03.03-0124
</t>
  </si>
  <si>
    <t>кг</t>
  </si>
  <si>
    <t xml:space="preserve">ФССЦ-01.2.03.03-0009
</t>
  </si>
  <si>
    <t xml:space="preserve">ФССЦ-01.2.03.05-0010
</t>
  </si>
  <si>
    <t>Лоток Л11-15, бетон B35 (М450), объем 1,44 м3, расход арматуры 242,1 кг / прим. Лоток Л11-15/2</t>
  </si>
  <si>
    <t xml:space="preserve">ФССЦ-05.1.01.10-0077
</t>
  </si>
  <si>
    <t>Лоток с отверстиями, бетон B15 (М200), расход арматуры 70 кг/м3, объем до 2м3 (для непроходных каналов)</t>
  </si>
  <si>
    <t xml:space="preserve">ФССЦ-05.1.01.10-0182
</t>
  </si>
  <si>
    <t>Плиты перекрытия П12д-15, бетон B25, объем 0,18 м3, расход арматуры 10,40 кг</t>
  </si>
  <si>
    <t xml:space="preserve">ФССЦ-05.1.06.09-0057
</t>
  </si>
  <si>
    <t xml:space="preserve">ФССЦ-04.3.01.09-0014
</t>
  </si>
  <si>
    <t>Установка опор из плит и колец диаметром: до 1000 мм</t>
  </si>
  <si>
    <t xml:space="preserve">ФЕР07-02-002-01
</t>
  </si>
  <si>
    <t>Опорные подушки ОП 5 (бетон B15, объем 0,05 м3, расход арматуры 5,4 кг)</t>
  </si>
  <si>
    <t xml:space="preserve">ФССЦ-05.1.08.09-0005
</t>
  </si>
  <si>
    <t>Заделка отверстий, гнезд и борозд: в перекрытиях железобетонных площадью до 0,1 м2</t>
  </si>
  <si>
    <t xml:space="preserve">ФЕР46-03-017-01
</t>
  </si>
  <si>
    <t>Смеси бетонные тяжелого бетона (БСТ), класс B25 (М350)</t>
  </si>
  <si>
    <t xml:space="preserve">ФССЦ-04.1.02.05-0009
</t>
  </si>
  <si>
    <t>Раздел 4. Прокладка трубопроводов.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</si>
  <si>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</si>
  <si>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ФЕР24-01-002-06
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</si>
  <si>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</si>
  <si>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 xml:space="preserve">ФССЦ-23.5.02.02-0009
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</si>
  <si>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</si>
  <si>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ФССЦ-23.8.04.06-0090
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</si>
  <si>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</si>
  <si>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ФЕР24-01-004-06
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</si>
  <si>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</si>
  <si>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ФЕР24-01-004-03
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</si>
  <si>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</si>
  <si>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ФССЦ-23.5.02.02-0052
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</si>
  <si>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</si>
  <si>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ФССЦ-23.8.04.06-0071
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</si>
  <si>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</si>
  <si>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ФЕР24-01-001-01
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</si>
  <si>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</si>
  <si>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ФССЦ-23.3.03.02-0028
</t>
  </si>
  <si>
    <t>Отводы крутоизогнутые бесшовные приварные 90° из стали марок 20 и 09Г2С, наружный диаметр 45 мм, толщина стенки 6,0 мм</t>
  </si>
  <si>
    <t xml:space="preserve">ФССЦ-23.8.04.06-0250
</t>
  </si>
  <si>
    <t>Прокладка по стенам зданий и в каналах трубопроводов из чугунных канализационных труб диаметром: 100 мм</t>
  </si>
  <si>
    <t xml:space="preserve">ФЕР16-01-005-02
</t>
  </si>
  <si>
    <t>Трубы чугунные канализационные, длина 2 м, диаметр условного прохода 100 мм</t>
  </si>
  <si>
    <t xml:space="preserve">ФССЦ-23.6.01.01-0002
</t>
  </si>
  <si>
    <t>Установка задвижек или клапанов стальных для горячей воды и пара диаметром: 150 мм</t>
  </si>
  <si>
    <t xml:space="preserve">ФЕР24-01-032-04
</t>
  </si>
  <si>
    <t>компл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</si>
  <si>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</si>
  <si>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 xml:space="preserve">ФССЦ-18.1.09.07-0042
</t>
  </si>
  <si>
    <t>Установка задвижек или клапанов стальных для горячей воды и пара диаметром: 50 мм</t>
  </si>
  <si>
    <t xml:space="preserve">ФЕР24-01-032-01
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</si>
  <si>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</si>
  <si>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 xml:space="preserve">ФССЦ-18.1.09.07-0071
</t>
  </si>
  <si>
    <t>Установка задвижек или клапанов стальных для горячей воды и пара диаметром: 80 мм</t>
  </si>
  <si>
    <t xml:space="preserve">ФЕР24-01-032-02
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</si>
  <si>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</si>
  <si>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 xml:space="preserve">ФССЦ-18.1.09.07-0062
</t>
  </si>
  <si>
    <t>Приварка фланцев к стальным трубопроводам диаметром: 100 мм</t>
  </si>
  <si>
    <t xml:space="preserve">ФЕР22-03-014-03
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</si>
  <si>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</si>
  <si>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 xml:space="preserve">ФССЦ-23.8.03.11-0131
</t>
  </si>
  <si>
    <t>Установка фасонных частей чугунных диаметром: 50-100 мм</t>
  </si>
  <si>
    <t xml:space="preserve">ФЕР22-03-001-01
</t>
  </si>
  <si>
    <t>Части чугунные фасонные соединительные к чугунным напорным трубам, наружный диаметр 50-100 мм</t>
  </si>
  <si>
    <t xml:space="preserve">ФССЦ-23.8.05.15-0001
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</si>
  <si>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</si>
  <si>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ФССЦ-23.8.05.07-0001
</t>
  </si>
  <si>
    <t>Установка задвижек или клапанов обратных чугунных диаметром: 100 мм</t>
  </si>
  <si>
    <t xml:space="preserve">ФЕР22-03-006-03
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</si>
  <si>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</si>
  <si>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 xml:space="preserve">ФССЦ-18.1.02.01-0203
</t>
  </si>
  <si>
    <t>Изоляция трубопровода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</si>
  <si>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</si>
  <si>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</si>
  <si>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Маты минераловатные прошивные без обкладок, 125, толщина 80 мм</t>
  </si>
  <si>
    <t xml:space="preserve">ФССЦ-12.2.04.04-1017
</t>
  </si>
  <si>
    <t>Покрытие поверхности изоляции трубопроводов: сталью оцинкованной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</si>
  <si>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</si>
  <si>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</si>
  <si>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Окраска трубопровода в ТК</t>
  </si>
  <si>
    <t>Окраска металлических огрунтованных поверхностей: эмалью КО-811</t>
  </si>
  <si>
    <t xml:space="preserve">ФЕР13-03-004-21
</t>
  </si>
  <si>
    <t>Зонт на трубопровод</t>
  </si>
  <si>
    <t>Установка зонтов над шахтами из листовой стали круглого сечения диаметром: 450 мм</t>
  </si>
  <si>
    <t xml:space="preserve">ФЕР20-02-009-05
</t>
  </si>
  <si>
    <t>Крепления для трубопроводов (кронштейны, планки, хомуты)</t>
  </si>
  <si>
    <t xml:space="preserve">ФССЦ-23.1.02.07-0002
</t>
  </si>
  <si>
    <t>Зонты вентиляционных систем из листовой и сортовой стали, круглые, диаметр шахты 450 мм</t>
  </si>
  <si>
    <t xml:space="preserve">ФССЦ-19.2.02.01-0005
</t>
  </si>
  <si>
    <t>Устройство лестниц для обслуживания арматуры</t>
  </si>
  <si>
    <t>Монтаж лестниц прямолинейных и криволинейных, пожарных с ограждением</t>
  </si>
  <si>
    <t xml:space="preserve">ФЕР09-03-029-01
</t>
  </si>
  <si>
    <t>Ограждения лестничных проемов, лестничные марши, пожарные лестницы</t>
  </si>
  <si>
    <t xml:space="preserve">ФССЦ-07.2.05.01-0032
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</si>
  <si>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</si>
  <si>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ФЕР13-03-004-28
</t>
  </si>
  <si>
    <t>Раздел 5. Воодоприёмный колодец ВК-1</t>
  </si>
  <si>
    <t>Устройство круглых колодцев из сборного железобетона в грунтах: сухих</t>
  </si>
  <si>
    <t xml:space="preserve">ФЕР22-04-001-01
</t>
  </si>
  <si>
    <t>Плита железобетонная покрытий, перекрытий и днищ</t>
  </si>
  <si>
    <t xml:space="preserve">ФССЦ-05.1.01.13-0043
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</si>
  <si>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</si>
  <si>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</si>
  <si>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Кольцо стеновое смотровых колодцев КС7.9, бетон B15 (М200), объем 0,15 м3, расход арматуры 4,80 кг</t>
  </si>
  <si>
    <t xml:space="preserve">ФССЦ-05.1.01.09-0052
</t>
  </si>
  <si>
    <t>Кольцо для колодцев сборное железобетонное, диаметр 700 мм, 0,17 м3 / КС7-10</t>
  </si>
  <si>
    <t xml:space="preserve">ФССЦ-05.1.01.09-0001
</t>
  </si>
  <si>
    <t>Кольцо для колодцев сборное железобетонное, диаметр 1500 мм /Колодец ВГ-15</t>
  </si>
  <si>
    <t xml:space="preserve">ФССЦ-05.1.01.09-0003
</t>
  </si>
  <si>
    <t>Люк чугунный тяжелый</t>
  </si>
  <si>
    <t xml:space="preserve">ФССЦ-08.1.02.06-0043
</t>
  </si>
  <si>
    <t xml:space="preserve">ФССЦ-07.5.01.02-0042
</t>
  </si>
  <si>
    <t>Скобы скрепляющие и для подвеса / ГС-1 (3 шт),СК-4 шт</t>
  </si>
  <si>
    <t xml:space="preserve">ФССЦ-01.7.15.10-0057
</t>
  </si>
  <si>
    <t>Огрунтовка металлических поверхностей за один раз: грунтовкой ГФ-021</t>
  </si>
  <si>
    <t xml:space="preserve">ФЕР13-03-002-04
</t>
  </si>
  <si>
    <t xml:space="preserve">ФЕР23-04-011-01
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</si>
  <si>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</si>
  <si>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ФССЦ-07.2.07.13-0111
</t>
  </si>
  <si>
    <t>Пробивка отверстий в колодцах и коробках железобетонных / 2 отвертия для трубы БНТ 100, 1 отверстие для ТЧК-100</t>
  </si>
  <si>
    <t xml:space="preserve">ФЕР34-02-016-01
</t>
  </si>
  <si>
    <t>Заделка отверстий, гнезд и борозд: в стенах и перегородках железобетонных площадью до 0,2 м2</t>
  </si>
  <si>
    <t xml:space="preserve">ФЕР46-03-017-04
</t>
  </si>
  <si>
    <t>Смеси бетонные тяжелого бетона (БСТ), класс B20 (М250)</t>
  </si>
  <si>
    <t xml:space="preserve">ФССЦ-04.1.02.05-0007
</t>
  </si>
  <si>
    <t>Монтаж щитов и блоков встроенных площадок с настилом из листовой стали, ребрами жесткости, составного сечения</t>
  </si>
  <si>
    <t xml:space="preserve">ФЕР09-03-031-01
</t>
  </si>
  <si>
    <t>Прокат толстолистовой горячекатаный в листах, марка стали Ст3, толщина 10-13 мм</t>
  </si>
  <si>
    <t xml:space="preserve">ФССЦ-08.3.05.02-0061
</t>
  </si>
  <si>
    <t>Резка стального профилированного настила (применит.)</t>
  </si>
  <si>
    <t xml:space="preserve">ФЕР09-05-006-01
</t>
  </si>
  <si>
    <t>м реза</t>
  </si>
  <si>
    <t>Устройство стяжек: цементных толщиной 20 мм</t>
  </si>
  <si>
    <t xml:space="preserve">ФЕР11-01-011-01
</t>
  </si>
  <si>
    <t>Смеси бетонные тяжелого бетона (БСТ), класс B15 (М200)</t>
  </si>
  <si>
    <t xml:space="preserve">ФССЦ-04.1.02.05-0006
</t>
  </si>
  <si>
    <t>Раздел 6. Устройство тепловой камеры ТК-1</t>
  </si>
  <si>
    <t>Устройство бетонной подготовки</t>
  </si>
  <si>
    <t xml:space="preserve">ФЕР06-01-001-01
</t>
  </si>
  <si>
    <t>Смеси бетонные тяжелого бетона (БСТ), класс В10 (М150)</t>
  </si>
  <si>
    <t xml:space="preserve">ФССЦ-04.1.02.05-0004
</t>
  </si>
  <si>
    <t>Устройство стен и плоских днищ при толщине: более 150 мм прямоугольных сооружений</t>
  </si>
  <si>
    <t xml:space="preserve">ФЕР06-13-001-04
</t>
  </si>
  <si>
    <t>Смеси бетонные мелкозернистого бетона (БСМ), класс В25 (М350)</t>
  </si>
  <si>
    <t xml:space="preserve">ФССЦ-04.1.02.01-0009
</t>
  </si>
  <si>
    <t>Смеси бетонные тяжелого бетона (БСТ), класс В25 (М350)</t>
  </si>
  <si>
    <t>Каркасы арматурные класса А-I диаметром: 10 мм</t>
  </si>
  <si>
    <t xml:space="preserve">ФССЦ-08.4.02.03-0002
</t>
  </si>
  <si>
    <t>Каркасы арматурные класса А-I диаметром: 8 мм</t>
  </si>
  <si>
    <t xml:space="preserve">ФССЦ-08.4.02.03-0001
</t>
  </si>
  <si>
    <t>Сталь арматурная, горячекатаная, периодического профиля, класс А-III, диаметр 14 мм</t>
  </si>
  <si>
    <t xml:space="preserve">ФССЦ-08.4.03.03-0033
</t>
  </si>
  <si>
    <t>Сталь арматурная, горячекатаная, гладкая, класс А-I, диаметр 8 мм</t>
  </si>
  <si>
    <t xml:space="preserve">ФССЦ-08.4.03.02-0002
</t>
  </si>
  <si>
    <t>Установка стальных конструкций, остающихся в теле бетона</t>
  </si>
  <si>
    <t xml:space="preserve">ФЕР06-03-004-08
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</si>
  <si>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</si>
  <si>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ФССЦ-23.5.01.08-0012
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</si>
  <si>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</si>
  <si>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ФССЦ-23.5.02.02-0072
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</si>
  <si>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</si>
  <si>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ФССЦ-23.3.03.02-0102
</t>
  </si>
  <si>
    <t>Устройство круглых колодцев из сборного железобетона в грунтах: мокрых</t>
  </si>
  <si>
    <t xml:space="preserve">ФЕР22-04-001-02
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</si>
  <si>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</si>
  <si>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</si>
  <si>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</si>
  <si>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Монтаж съемных металлических полов из плит размером 500х500 мм: стальных штампованных</t>
  </si>
  <si>
    <t xml:space="preserve">ФЕР09-03-049-01
</t>
  </si>
  <si>
    <t>Вырезка отверстий в металлоконструкциях при толщине стали: от 5 до 10 мм</t>
  </si>
  <si>
    <t xml:space="preserve">ФЕР09-05-007-02
</t>
  </si>
  <si>
    <t>Огрунтовка металлических поверхностей за один раз: грунтовкой цинконаполненной</t>
  </si>
  <si>
    <t xml:space="preserve">ФЕР13-03-002-17
</t>
  </si>
  <si>
    <t>Шахты опуска, подъема</t>
  </si>
  <si>
    <t>Устройство стен и плоских днищ при толщине: до 150 мм круглых сооружений</t>
  </si>
  <si>
    <t xml:space="preserve">ФЕР06-13-001-01
</t>
  </si>
  <si>
    <t>Сталь арматурная, горячекатаная, периодического профиля, класс А-III, диаметр 8 мм</t>
  </si>
  <si>
    <t xml:space="preserve">ФССЦ-08.4.03.03-0030
</t>
  </si>
  <si>
    <t>Сталь арматурная, горячекатаная, периодического профиля, класс А-III, диаметр 20-22 мм</t>
  </si>
  <si>
    <t xml:space="preserve">ФССЦ-08.4.03.03-0035
</t>
  </si>
  <si>
    <t>Сталь арматурная, горячекатаная, гладкая, класс А-I, диаметр 10 мм</t>
  </si>
  <si>
    <t xml:space="preserve">ФССЦ-08.4.03.02-0003
</t>
  </si>
  <si>
    <t>Устройство отверстий в плите перекрытия методом сверления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</si>
  <si>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</si>
  <si>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 xml:space="preserve">ФЕР46-03-004-56
</t>
  </si>
  <si>
    <t>100 отверстий</t>
  </si>
  <si>
    <t>Анкер-шпилька М12х115/20</t>
  </si>
  <si>
    <t xml:space="preserve">ФССЦ-01.7.15.01-0001
</t>
  </si>
  <si>
    <t>На каждые 10 мм изменения глубины сверления добавлять или исключать: к расценке 46-03-004-56/ до толщины 260 мм</t>
  </si>
  <si>
    <t xml:space="preserve">ФЕР46-03-004-75
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</si>
  <si>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</si>
  <si>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ФССЦ-01.7.17.09-1186
</t>
  </si>
  <si>
    <t>Монтаж футляров проходов стен (Лист 9)</t>
  </si>
  <si>
    <t>Установка гильз из стальных труб диаметром: 200 мм / прим. 426х7,0</t>
  </si>
  <si>
    <t xml:space="preserve">ФЕР29-01-253-03
</t>
  </si>
  <si>
    <t>10 шт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</si>
  <si>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</si>
  <si>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</si>
  <si>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Заполнение трубопроводов или межтрубного пространства при трубах в футляре: бетоном</t>
  </si>
  <si>
    <t xml:space="preserve">ФЕРр66-38-2
</t>
  </si>
  <si>
    <t>Смеси бетонные тяжелого конструкционного бетона (БСТ), крупность заполнителя более 40 мм, класс B3,5 (М50)</t>
  </si>
  <si>
    <t xml:space="preserve">ФССЦ-04.1.02.05-0072
</t>
  </si>
  <si>
    <t>Смеси бетонные тяжелого бетона (БСТ), крупность заполнителя более 40 мм, класс B7,5 (М100)</t>
  </si>
  <si>
    <t xml:space="preserve">ФССЦ-04.1.02.05-0074
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</si>
  <si>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</si>
  <si>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</si>
  <si>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</si>
  <si>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ФССЦ-01.7.07.26-0022
</t>
  </si>
  <si>
    <t>Битумы нефтяные строительные БН-90/10</t>
  </si>
  <si>
    <t xml:space="preserve">ФССЦ-01.2.01.02-0054
</t>
  </si>
  <si>
    <t>Устройство бетонной отмостки</t>
  </si>
  <si>
    <t>Укладка блоков и плит ленточных фундаментов при глубине котлована до 4 м, масса конструкций: до 0,5 т</t>
  </si>
  <si>
    <t xml:space="preserve">ФЕР07-01-001-01
</t>
  </si>
  <si>
    <t>Блоки бетонные для стен подвалов полнотелые ФБС12-4-3-Т, бетон B7,5 (М100, объем 0,127 м3, расход арматуры 0,74 кг</t>
  </si>
  <si>
    <t xml:space="preserve">ФССЦ-05.2.02.01-0040
</t>
  </si>
  <si>
    <t>Укладка трубопроводов из хризотилцементных безнапорных труб диаметром: до 150 мм</t>
  </si>
  <si>
    <t xml:space="preserve">ФЕР23-01-003-01
</t>
  </si>
  <si>
    <t>Трубы хризотилцементные безнапорные, номинальный диаметр 100 мм</t>
  </si>
  <si>
    <t xml:space="preserve">ФССЦ-24.2.05.01-0001
</t>
  </si>
  <si>
    <t>Раздел 7. Вентиляционная шахта сбоку камеры</t>
  </si>
  <si>
    <t>Щебень М 600, фракция 5(3)-20 мм, группа 2</t>
  </si>
  <si>
    <t xml:space="preserve">ФССЦ-02.2.05.04-1612
</t>
  </si>
  <si>
    <t>Устройство железобетонных фундаментов общего назначения под колонны объемом: до 3 м3</t>
  </si>
  <si>
    <t xml:space="preserve">ФЕР06-01-001-05
</t>
  </si>
  <si>
    <t>Сталь арматурная, горячекатаная, периодического профиля, класс А-II, диаметр 14 мм</t>
  </si>
  <si>
    <t xml:space="preserve">ФССЦ-08.4.03.03-0023
</t>
  </si>
  <si>
    <t>Смеси бетонные тяжелого бетона (БСТ), крупность заполнителя 10 мм, класс B25 (М350)</t>
  </si>
  <si>
    <t xml:space="preserve">ФССЦ-04.1.02.05-0029
</t>
  </si>
  <si>
    <t>Конструкции сварные индивидуальные прочие, масса сборочной единицы до 0,1 т</t>
  </si>
  <si>
    <t xml:space="preserve">ФССЦ-07.2.07.04-0011
</t>
  </si>
  <si>
    <t>Защита листовой сталью: на сварке бункеров металлических</t>
  </si>
  <si>
    <t xml:space="preserve">ФЕР09-02-002-03
</t>
  </si>
  <si>
    <t>238720,79</t>
  </si>
  <si>
    <t>182881,07</t>
  </si>
  <si>
    <t>55839,72</t>
  </si>
  <si>
    <t>198041,63</t>
  </si>
  <si>
    <t>162103,08</t>
  </si>
  <si>
    <t>35938,55</t>
  </si>
  <si>
    <t>22147,09</t>
  </si>
  <si>
    <t>12125,18</t>
  </si>
  <si>
    <t>10021,91</t>
  </si>
  <si>
    <t>20220,54</t>
  </si>
  <si>
    <t>9911,25</t>
  </si>
  <si>
    <t>10309,29</t>
  </si>
  <si>
    <t>19962,19</t>
  </si>
  <si>
    <t>10397,32</t>
  </si>
  <si>
    <t>9564,87</t>
  </si>
  <si>
    <t>9544,66</t>
  </si>
  <si>
    <t>5258,73</t>
  </si>
  <si>
    <t>4285,93</t>
  </si>
  <si>
    <t>268227,64</t>
  </si>
  <si>
    <t>198537,12</t>
  </si>
  <si>
    <t>69690,52</t>
  </si>
  <si>
    <t>4711911,12</t>
  </si>
  <si>
    <t>2995712,07</t>
  </si>
  <si>
    <t>1716199,05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</si>
  <si>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Наружные тепловые сети (ТС1)</t>
  </si>
  <si>
    <t>Переустройство трубопровода теплоснабжения</t>
  </si>
  <si>
    <t>Доработка грунта в траншее вручную</t>
  </si>
  <si>
    <t>Устройство бетонного основания в котловане</t>
  </si>
  <si>
    <t>(152,68м3 – 35,57м3) * 1,9</t>
  </si>
  <si>
    <t>Устройство сборного канала</t>
  </si>
  <si>
    <t>Устройство сборной ж/б опорной подушки ОП-15</t>
  </si>
  <si>
    <t>Устройство ж/б лотков Л11-15/2 с покрытием плитами П12д-15</t>
  </si>
  <si>
    <t>Заделка стыков и швов лотков и плит цементным раствором М100</t>
  </si>
  <si>
    <t>Очистка поверхностей сборных ж/б лотков и плит от грязи перед обмазкой</t>
  </si>
  <si>
    <t>Устройство камеры ТК-1</t>
  </si>
  <si>
    <t>Заделка прохода труб сквозь стену камеры «Вилатермом» диам. 50 мм</t>
  </si>
  <si>
    <t>Устройство водоприемного колодца ВК-1</t>
  </si>
  <si>
    <t>Установка отводов 90° 89х6</t>
  </si>
  <si>
    <t xml:space="preserve">Прокладка трубы ТЧК-100 </t>
  </si>
  <si>
    <t xml:space="preserve">Разработка грунта в котловане механизированным способом </t>
  </si>
  <si>
    <t xml:space="preserve">Разработка грунта в траншее механизированным способом </t>
  </si>
  <si>
    <t>Устройство песчаного основания h=0,1м (с К отн.упл.=1,1)</t>
  </si>
  <si>
    <t>Устройство щебеночного основания в траншее из щебня М600 фр.20-40</t>
  </si>
  <si>
    <t>Обсыпка из песка труб и каналов в траншее (с К отн.упл.=1,1)</t>
  </si>
  <si>
    <t>131-23-ТС1-01</t>
  </si>
  <si>
    <t>131-23-ТС1-03</t>
  </si>
  <si>
    <t>131-23-ТС1-05</t>
  </si>
  <si>
    <t>131-23-ТС1-12</t>
  </si>
  <si>
    <t>131-23-ТС1-13</t>
  </si>
  <si>
    <t xml:space="preserve">т.2-т.3т: (L) 33м х 3,15м х (h) 2,56м х 0,97=258,13м3 </t>
  </si>
  <si>
    <t xml:space="preserve">т.2-т.3т: (L) 33м х 3,15м х (h) 2,56м х 0,03=7,98м3 </t>
  </si>
  <si>
    <t>т.2-т.3т: (L) 33м х 1,93м х (h) 0,1м =6,37м3</t>
  </si>
  <si>
    <t>т.2-т.3т: (L) 33м х 2,03м х (h) 0,1м =6,7м3</t>
  </si>
  <si>
    <t>т.2-т.3т: (L) 33м х 2,66м х (h) 1,16м – Vканала 41,93м3 =59,89м3</t>
  </si>
  <si>
    <t>т.2-т.3т: (L) 33м х 3,84м х (h) 1,2м =150,66м3</t>
  </si>
  <si>
    <t>Устройство песчаного основания в котловане (с К отн.упл.=1,1)</t>
  </si>
  <si>
    <t>131-23-ТС1-02
131-23-ТС1-17</t>
  </si>
  <si>
    <t>Камера ТК-1 ВК-1: (L) 7,32м х 6,58м х (h) 3,17м х 0,97= 148,10м3
ВК-1: (L) 2,76м х 2,76м х (h) 0,995м = 7,58м3</t>
  </si>
  <si>
    <t xml:space="preserve">Камера ТК-1 ВК-1: (L) 3,6м х 5,2м х (h) 0,1м = 1,87м3 </t>
  </si>
  <si>
    <t>131-23-ТС1-04</t>
  </si>
  <si>
    <t>131-23-ТС1-06</t>
  </si>
  <si>
    <t>131-23-ТС1-17</t>
  </si>
  <si>
    <t>131-23-ТС1-23</t>
  </si>
  <si>
    <t>Камера ТК-1 ВК-1: (L) 7,32м х 6,58м х (h) 3,17м х 0,03= 4,58м3</t>
  </si>
  <si>
    <t>Камера ТК-1 ВК-1: (L) 5м х 3,4м х (h) 0,1м = 1,7м3</t>
  </si>
  <si>
    <t>ВК-1: (L) 1,88м х 1,88м х (h) 0,1м = 0,35м3</t>
  </si>
  <si>
    <t>ТК-1: (L) 6,58м х 7,32м х (h) 3,17м) = 148,10м3
ВК-1: (L) 2,76м х 2,76м х (h) 0,995м = 7,35м3
148,10м3+7,35м3 -VВК-1 5,68м3 -VТК-1 30,87м3 -VКС7.9 0,88м3- V шахта опуска 0,97м3 -V ОП-1к 1,84м3 -Vвентшахта 1,15м3 =114,07м3</t>
  </si>
  <si>
    <t>Обмазка сборного канала праймером Технониколь в один слой</t>
  </si>
  <si>
    <t>Обмазка сборного канала мастикой битумной Технониколь в два слоя</t>
  </si>
  <si>
    <t>1131-23-ТС1-07</t>
  </si>
  <si>
    <t>131-23-ТС1-07
131-23-ТС1-09</t>
  </si>
  <si>
    <t>131-23-ТС1-09</t>
  </si>
  <si>
    <t>131-23-ТС1-07
131-23-ТС1-10
131-23-ТС1-11</t>
  </si>
  <si>
    <t>Технониколь №01</t>
  </si>
  <si>
    <t>Технониколь №24</t>
  </si>
  <si>
    <t>т.2-т.3т:
 - лоток Л11-15/2 серия 3.006.1-2.87 вып.1 (0.72 м³/шт.) – 11шт. 
 - плита П12д-15 серия 3.006.1-2.87 вып.2 (0.18 м³/шт.) – 44шт.</t>
  </si>
  <si>
    <t>131-23-ТС1-08</t>
  </si>
  <si>
    <t>Огрунтовка труб стальных грунтовкой ГФ021</t>
  </si>
  <si>
    <t>Окраска труб стальных эмалью ПФ115</t>
  </si>
  <si>
    <t>Теплоизоляции трубы матами из минваты МП-80</t>
  </si>
  <si>
    <t>Закрытие теплоизоляции кожухами из оц. стали толщиной 0,5мм</t>
  </si>
  <si>
    <t>Установка отводов 90° 159х6</t>
  </si>
  <si>
    <t xml:space="preserve">Установка отводов 90° 45х6 </t>
  </si>
  <si>
    <t>131-23-ТС1-18</t>
  </si>
  <si>
    <t>Установка крана шарового "BALLOMAX" DN80, РN25</t>
  </si>
  <si>
    <t xml:space="preserve">Установка задвижки чугунной Ду 100 </t>
  </si>
  <si>
    <t>131-23-ТС1-19</t>
  </si>
  <si>
    <t>131-23-ТС1-20</t>
  </si>
  <si>
    <t>Прокладка труб  ст. эл.св. Ф159х6 в лотках канала</t>
  </si>
  <si>
    <t>Надземная прокладка труб ст. эл.св. ф159х6</t>
  </si>
  <si>
    <t>Надземная прокладка трубы ст. эл.св. ф45х5</t>
  </si>
  <si>
    <t>Надземная прокладка трубы ст. эл.св. ф89х6</t>
  </si>
  <si>
    <t>131-23-ТС1-18
131-23-ТС1-19
131-23-ТС1-20</t>
  </si>
  <si>
    <t>131-23-ТС1-18
131-23-ТС1-20</t>
  </si>
  <si>
    <t>опора скользящая хомутовая для труб стальных ф159 НТС-65-06-01 -14шт.</t>
  </si>
  <si>
    <t>опора скользящая хомутовая для труб стальных ф89 ЛВ-192.000-02 -2 шт.</t>
  </si>
  <si>
    <t>Установка крана шарового "BALLOMAX" DN150, РN25</t>
  </si>
  <si>
    <t>Установка крана шарового "BALLOMAX" DN40, РN40</t>
  </si>
  <si>
    <t>опора скользящая хомутовая для труб стальных ф159 ЛВ-192.000-14 -4 шт.
опора скользящая хомутовая для труб стальных ф159 НТС-65-06-01 -2шт.</t>
  </si>
  <si>
    <t>131-23-ТС1-08
131-23-ТС1-18
131-23-ТС1-20</t>
  </si>
  <si>
    <t>Окраска трубопровода</t>
  </si>
  <si>
    <t>131-23-ТС1-08
131-23-ТС1-18
131-23-ТС1-19
131-23-ТС1-20</t>
  </si>
  <si>
    <t>Установка зонта трубопровода в сборе</t>
  </si>
  <si>
    <t>10,23кг/шт.</t>
  </si>
  <si>
    <t xml:space="preserve">Устройство ж/б колодца ВК-1 </t>
  </si>
  <si>
    <t>Огрунтовка лестницы грунтовкой ГФ021</t>
  </si>
  <si>
    <t>Окраска лестницы эмалью ПФ115 за 2 раза</t>
  </si>
  <si>
    <t>Обмазка колодца мастикой битумной Технониколь в два слоя</t>
  </si>
  <si>
    <t>Кольцо колодезное К-7-7 (из К7-9) -1шт./0,17м3
Кольцо колодезное К-7-10 -1шт./0,17м3
Плита ПК-15 -1шт./0,27м3
Водоприемный колодец ВГ-15 -1шт./1,13м3
Лестница канализационная (с крепежом) -1шт./68,2кг</t>
  </si>
  <si>
    <t>Пробивка отверстий в стене колодца для труб ф100мм L=180мм (3 шт.)</t>
  </si>
  <si>
    <t xml:space="preserve">Устройство монолитной железобетонной камеры ТК-1 </t>
  </si>
  <si>
    <t>131-23-ТС1-15
131-23-ТС1-16</t>
  </si>
  <si>
    <t>Бетон В25 F200 W6 – 9,54м3
Арматура ø14 А-III (A400) L=4720 – 62шт./359,6кг
Арматура ø14 А-III (A400) L=2370 – 24шт./69,6кг
Арматура ø14 А-III (A400) L=1670 – 144шт./302,4кг
Арматура ø14 А-III (A400) L=1870 – 48шт./110,4кг
Арматура ø14 А-III (A400) L=370 – 36шт./18кг
Арматура ø14 А-III (A400) L=920 – 48шт./57,6кг
Арматура ø14 А-III (A400) L=1500 – 144шт./259,2кг
Арматура ø14 А-III (A400) L=1000 – 48шт./57,6кг
Арматура ø 8А-I (A240) L=170 – 186шт./ 16,74кг
Арматура ø14 А-III (A400) L=3120 – 80шт./304кг
Арматура ø14 А-III (A400) L=3080 – 12шт./45,6кг
Арматура ø14 А-III (A400) L=1040 – 12шт./15,6кг
Каркас КР1-4шт.:
Арматура ø 8А-III L=3100 – 12шт./ 14,64кг
Арматура ø 10А-III L=440 – 64шт./ 17,28кг</t>
  </si>
  <si>
    <t>131-23-ТС1-15</t>
  </si>
  <si>
    <t>Устройство закладных деталей из труб ø426х4 L=250 (3 шт.)</t>
  </si>
  <si>
    <t>Устройство закладных деталей из труб ø159х4 L=250 (2шт.)</t>
  </si>
  <si>
    <t>Устройство закладных деталей из труб ø127х2 L=250 (1шт.)</t>
  </si>
  <si>
    <t>131-23-ТС1-22</t>
  </si>
  <si>
    <t>Устройство ж/б конструкций камеры ТК-1</t>
  </si>
  <si>
    <t>10,41кг/шт.</t>
  </si>
  <si>
    <t>3,82кг/шт.</t>
  </si>
  <si>
    <t>1,55кг/шт.</t>
  </si>
  <si>
    <t>Сверление отверстий в ж/б плите ф426</t>
  </si>
  <si>
    <t>Заделка пространства прохода труб сквозь стену камеры бетоном М100</t>
  </si>
  <si>
    <t>Обмазка камеры праймером Технониколь в один слой</t>
  </si>
  <si>
    <t>Обмазка камеры мастикой битумной Технониколь в два слоя</t>
  </si>
  <si>
    <t>п.м.</t>
  </si>
  <si>
    <t xml:space="preserve">Устройство шахт опуска и подъема </t>
  </si>
  <si>
    <t>Шахта подъема:
Бетон В25 F200 W6 – 0,9м3
Арматура ø8 А-III L=1380 – 38шт./20,98кг
Арматура ø8 А-III L=690 – 38шт./10,49кг
Арматура ø8 А-III L=1910 – 21шт./16,04кг
Шахта опуска:
Бетон В25 F200 W6 – 0,44м3
Арматура ø8 А-III L=1210 – 18шт./8,71кг
Арматура ø8 А-III L=670 – 18шт./4,82кг
Арматура ø8 А-III L=1140 – 30шт./13,68кг</t>
  </si>
  <si>
    <t>Прокладка футляров из труб ф426х8</t>
  </si>
  <si>
    <t>Монтаж футляров проходов стен</t>
  </si>
  <si>
    <t>2*1,98=3,96м
2*1,07=2,14м</t>
  </si>
  <si>
    <t>Установка блоков ФБС 12.4.3-т</t>
  </si>
  <si>
    <t>Установка блоков ФБС 9.3.6-т</t>
  </si>
  <si>
    <t xml:space="preserve">Ультразвуковой контроль сварных соединений </t>
  </si>
  <si>
    <t>Монтаж стального листа 1480х790х16</t>
  </si>
  <si>
    <t>Установка блоков ФБС</t>
  </si>
  <si>
    <t>Плита сборная ж/б ОП-1к -3шт./1,21м3
Сборные ж/б плиты ВП-31-18 -2шт./2,66м3
Кольцо колодезное К-7-7 (из К7-9) -2шт./ 0,34м3
Сборные ж/б плиты ВП-31-12 -1шт./0,99м3
Люк чугунный тяжелый (тип Т) -3шт.
Лестница канализационная (с крепежом) -2шт./68,2кг</t>
  </si>
  <si>
    <t>131-23-ТС1-19
131-23-ТС1-22</t>
  </si>
  <si>
    <t>Устройство лестниц с площадками для обслуживания арматуры</t>
  </si>
  <si>
    <t>Изготовление лестниц с площадками для обслуживания арматуры</t>
  </si>
  <si>
    <t>Монтаж лестниц с площадками на высоту до 6м</t>
  </si>
  <si>
    <t>Огрунтовка лестниц грунтовкой ГФ021</t>
  </si>
  <si>
    <t>Окраска лестниц эмалью ПФ115 за 2 раза</t>
  </si>
  <si>
    <t>По серии 3650.Л-20-000СБ, 223,2 х 2 = 446,4кг</t>
  </si>
  <si>
    <t>сборная ж/б опорная подушка ОП-5 -(550х650х140) – 14 шт</t>
  </si>
  <si>
    <t>131-23-ТС1-24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</si>
</sst>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8"/>
      <name val="Arial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4" fillId="0" borderId="0"/>
    <xf numFmtId="0" fontId="13" fillId="0" borderId="0"/>
  </cellStyleXfs>
  <cellXfs count="243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top" wrapText="1"/>
    </xf>
    <xf numFmtId="0" fontId="17" fillId="0" borderId="4" xfId="3" applyFont="1" applyBorder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21" fillId="0" borderId="0" xfId="3" applyFont="1" applyAlignment="1">
      <alignment horizontal="center" vertical="center" wrapText="1"/>
    </xf>
    <xf numFmtId="49" fontId="21" fillId="0" borderId="0" xfId="3" applyNumberFormat="1" applyFont="1" applyAlignment="1">
      <alignment horizontal="left" vertical="center"/>
    </xf>
    <xf numFmtId="0" fontId="20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horizontal="left" vertical="center" wrapText="1"/>
    </xf>
    <xf numFmtId="0" fontId="22" fillId="2" borderId="0" xfId="3" applyFont="1" applyFill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7" fillId="2" borderId="0" xfId="3" applyFont="1" applyFill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49" fontId="18" fillId="3" borderId="1" xfId="3" applyNumberFormat="1" applyFont="1" applyFill="1" applyBorder="1" applyAlignment="1">
      <alignment horizontal="center" vertical="center" wrapText="1"/>
    </xf>
    <xf numFmtId="0" fontId="17" fillId="3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horizontal="center" vertical="center" wrapText="1"/>
    </xf>
    <xf numFmtId="49" fontId="17" fillId="0" borderId="0" xfId="3" applyNumberFormat="1" applyFont="1" applyBorder="1" applyAlignment="1">
      <alignment horizontal="center" vertical="center" wrapText="1"/>
    </xf>
    <xf numFmtId="0" fontId="19" fillId="0" borderId="0" xfId="3" applyFont="1" applyBorder="1" applyAlignment="1">
      <alignment horizontal="left" vertical="center" wrapText="1"/>
    </xf>
    <xf numFmtId="0" fontId="17" fillId="3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horizontal="center" vertical="center" wrapText="1"/>
    </xf>
    <xf numFmtId="2" fontId="18" fillId="3" borderId="1" xfId="3" applyNumberFormat="1" applyFont="1" applyFill="1" applyBorder="1" applyAlignment="1">
      <alignment horizontal="center" vertical="center" wrapText="1"/>
    </xf>
    <xf numFmtId="0" fontId="23" fillId="3" borderId="0" xfId="3" applyFont="1" applyFill="1" applyAlignment="1">
      <alignment horizontal="center" vertical="center" wrapText="1"/>
    </xf>
    <xf numFmtId="0" fontId="18" fillId="3" borderId="0" xfId="3" applyFont="1" applyFill="1" applyAlignment="1">
      <alignment horizontal="center" vertical="center" wrapText="1"/>
    </xf>
    <xf numFmtId="0" fontId="21" fillId="3" borderId="0" xfId="3" applyFont="1" applyFill="1" applyAlignment="1">
      <alignment horizontal="center" vertical="center" wrapText="1"/>
    </xf>
    <xf numFmtId="0" fontId="18" fillId="0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right" vertical="center" wrapText="1"/>
    </xf>
    <xf numFmtId="0" fontId="25" fillId="3" borderId="1" xfId="3" applyFont="1" applyFill="1" applyBorder="1" applyAlignment="1">
      <alignment horizontal="left" vertical="center" wrapText="1"/>
    </xf>
    <xf numFmtId="0" fontId="18" fillId="3" borderId="1" xfId="3" applyFont="1" applyFill="1" applyBorder="1" applyAlignment="1">
      <alignment horizontal="left" vertical="center" wrapText="1"/>
    </xf>
    <xf numFmtId="49" fontId="18" fillId="3" borderId="1" xfId="3" applyNumberFormat="1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left" vertical="center" wrapText="1"/>
    </xf>
    <xf numFmtId="2" fontId="18" fillId="7" borderId="1" xfId="3" applyNumberFormat="1" applyFont="1" applyFill="1" applyBorder="1" applyAlignment="1">
      <alignment horizontal="center" vertical="center" wrapText="1"/>
    </xf>
    <xf numFmtId="0" fontId="19" fillId="7" borderId="1" xfId="3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left" vertical="center" wrapText="1"/>
    </xf>
    <xf numFmtId="0" fontId="17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center" vertical="center" wrapText="1"/>
    </xf>
    <xf numFmtId="0" fontId="17" fillId="7" borderId="1" xfId="3" applyFont="1" applyFill="1" applyBorder="1" applyAlignment="1">
      <alignment horizontal="center" vertical="top" wrapText="1"/>
    </xf>
    <xf numFmtId="0" fontId="17" fillId="7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vertical="center" wrapText="1"/>
    </xf>
    <xf numFmtId="0" fontId="22" fillId="0" borderId="0" xfId="3" applyFont="1" applyBorder="1" applyAlignment="1">
      <alignment horizontal="left" vertical="center" wrapText="1"/>
    </xf>
    <xf numFmtId="0" fontId="17" fillId="3" borderId="2" xfId="3" applyFont="1" applyFill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left" vertical="center" wrapText="1"/>
    </xf>
    <xf numFmtId="49" fontId="18" fillId="9" borderId="1" xfId="3" applyNumberFormat="1" applyFont="1" applyFill="1" applyBorder="1" applyAlignment="1">
      <alignment horizontal="center" vertical="center" wrapText="1"/>
    </xf>
    <xf numFmtId="49" fontId="18" fillId="9" borderId="1" xfId="3" applyNumberFormat="1" applyFont="1" applyFill="1" applyBorder="1" applyAlignment="1">
      <alignment horizontal="center" vertical="top" wrapText="1"/>
    </xf>
    <xf numFmtId="164" fontId="18" fillId="3" borderId="1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left" vertical="center" wrapText="1"/>
    </xf>
    <xf numFmtId="0" fontId="17" fillId="3" borderId="2" xfId="3" applyFont="1" applyFill="1" applyBorder="1" applyAlignment="1">
      <alignment vertical="center" wrapText="1"/>
    </xf>
    <xf numFmtId="0" fontId="17" fillId="3" borderId="3" xfId="3" applyFont="1" applyFill="1" applyBorder="1" applyAlignment="1">
      <alignment vertical="center" wrapText="1"/>
    </xf>
    <xf numFmtId="0" fontId="26" fillId="0" borderId="0" xfId="3" applyNumberFormat="1" applyFont="1" applyFill="1" applyBorder="1" applyAlignment="1" applyProtection="1">
      <alignment horizontal="left" vertical="justify"/>
    </xf>
    <xf numFmtId="49" fontId="26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top"/>
    </xf>
    <xf numFmtId="49" fontId="26" fillId="0" borderId="0" xfId="3" applyNumberFormat="1" applyFont="1" applyFill="1" applyBorder="1" applyAlignment="1" applyProtection="1">
      <alignment horizontal="left" vertical="center"/>
    </xf>
    <xf numFmtId="0" fontId="27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center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6" fillId="0" borderId="0" xfId="3" applyNumberFormat="1" applyFont="1" applyFill="1" applyBorder="1" applyAlignment="1" applyProtection="1">
      <alignment horizontal="right" vertical="top"/>
    </xf>
    <xf numFmtId="0" fontId="15" fillId="0" borderId="0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vertical="top"/>
    </xf>
    <xf numFmtId="0" fontId="15" fillId="0" borderId="0" xfId="3" applyNumberFormat="1" applyFont="1" applyFill="1" applyBorder="1" applyAlignment="1" applyProtection="1">
      <alignment vertical="top"/>
    </xf>
    <xf numFmtId="0" fontId="27" fillId="0" borderId="0" xfId="3" applyNumberFormat="1" applyFont="1" applyFill="1" applyBorder="1" applyAlignment="1" applyProtection="1">
      <alignment horizontal="center" vertical="top"/>
    </xf>
    <xf numFmtId="0" fontId="26" fillId="0" borderId="0" xfId="3" applyNumberFormat="1" applyFont="1" applyFill="1" applyBorder="1" applyAlignment="1" applyProtection="1">
      <alignment horizontal="center" vertical="center"/>
    </xf>
    <xf numFmtId="0" fontId="26" fillId="0" borderId="4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/>
    </xf>
    <xf numFmtId="0" fontId="26" fillId="0" borderId="0" xfId="3" applyNumberFormat="1" applyFont="1" applyFill="1" applyBorder="1" applyAlignment="1" applyProtection="1">
      <alignment horizontal="center" vertical="top"/>
    </xf>
    <xf numFmtId="0" fontId="15" fillId="0" borderId="4" xfId="3" applyNumberFormat="1" applyFont="1" applyFill="1" applyBorder="1" applyAlignment="1" applyProtection="1">
      <alignment horizontal="right" vertical="top"/>
    </xf>
    <xf numFmtId="0" fontId="26" fillId="0" borderId="4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6" fillId="0" borderId="6" xfId="3" applyNumberFormat="1" applyFont="1" applyFill="1" applyBorder="1" applyAlignment="1" applyProtection="1"/>
    <xf numFmtId="0" fontId="26" fillId="0" borderId="6" xfId="3" applyNumberFormat="1" applyFont="1" applyFill="1" applyBorder="1" applyAlignment="1" applyProtection="1">
      <alignment horizontal="right" vertical="top"/>
    </xf>
    <xf numFmtId="0" fontId="28" fillId="0" borderId="6" xfId="3" applyNumberFormat="1" applyFont="1" applyFill="1" applyBorder="1" applyAlignment="1" applyProtection="1">
      <alignment horizontal="center" vertical="top"/>
    </xf>
    <xf numFmtId="0" fontId="29" fillId="0" borderId="0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16" fillId="0" borderId="11" xfId="3" applyNumberFormat="1" applyFont="1" applyFill="1" applyBorder="1" applyAlignment="1" applyProtection="1">
      <alignment horizontal="center" vertical="center" wrapText="1"/>
    </xf>
    <xf numFmtId="0" fontId="26" fillId="0" borderId="2" xfId="3" applyNumberFormat="1" applyFont="1" applyFill="1" applyBorder="1" applyAlignment="1" applyProtection="1">
      <alignment horizontal="center" vertical="center"/>
    </xf>
    <xf numFmtId="49" fontId="26" fillId="0" borderId="2" xfId="3" applyNumberFormat="1" applyFont="1" applyFill="1" applyBorder="1" applyAlignment="1" applyProtection="1">
      <alignment horizontal="center" vertical="center"/>
    </xf>
    <xf numFmtId="0" fontId="29" fillId="0" borderId="2" xfId="3" applyNumberFormat="1" applyFont="1" applyFill="1" applyBorder="1" applyAlignment="1" applyProtection="1">
      <alignment horizontal="center" vertical="center"/>
    </xf>
    <xf numFmtId="0" fontId="29" fillId="0" borderId="10" xfId="3" applyNumberFormat="1" applyFont="1" applyFill="1" applyBorder="1" applyAlignment="1" applyProtection="1">
      <alignment horizontal="center" vertical="center" wrapText="1"/>
    </xf>
    <xf numFmtId="0" fontId="16" fillId="0" borderId="10" xfId="3" applyNumberFormat="1" applyFont="1" applyFill="1" applyBorder="1" applyAlignment="1" applyProtection="1">
      <alignment horizontal="center" vertical="center" wrapText="1"/>
    </xf>
    <xf numFmtId="0" fontId="29" fillId="0" borderId="0" xfId="3" applyNumberFormat="1" applyFont="1" applyFill="1" applyBorder="1" applyAlignment="1" applyProtection="1">
      <alignment horizontal="center" vertical="center"/>
    </xf>
    <xf numFmtId="0" fontId="30" fillId="0" borderId="0" xfId="3" applyNumberFormat="1" applyFont="1" applyFill="1" applyBorder="1" applyAlignment="1" applyProtection="1"/>
    <xf numFmtId="0" fontId="28" fillId="0" borderId="3" xfId="3" applyNumberFormat="1" applyFont="1" applyFill="1" applyBorder="1" applyAlignment="1" applyProtection="1">
      <alignment horizontal="center" vertical="justify"/>
    </xf>
    <xf numFmtId="0" fontId="26" fillId="0" borderId="11" xfId="3" applyNumberFormat="1" applyFont="1" applyFill="1" applyBorder="1" applyAlignment="1" applyProtection="1">
      <alignment horizontal="left" vertical="top" wrapText="1"/>
    </xf>
    <xf numFmtId="49" fontId="26" fillId="0" borderId="11" xfId="3" applyNumberFormat="1" applyFont="1" applyFill="1" applyBorder="1" applyAlignment="1" applyProtection="1">
      <alignment horizontal="left" vertical="justify" wrapText="1"/>
    </xf>
    <xf numFmtId="0" fontId="26" fillId="0" borderId="11" xfId="3" applyNumberFormat="1" applyFont="1" applyFill="1" applyBorder="1" applyAlignment="1" applyProtection="1">
      <alignment horizontal="center" vertical="top" wrapText="1"/>
    </xf>
    <xf numFmtId="0" fontId="26" fillId="0" borderId="11" xfId="3" applyNumberFormat="1" applyFont="1" applyFill="1" applyBorder="1" applyAlignment="1" applyProtection="1">
      <alignment horizontal="right" vertical="top" wrapText="1"/>
    </xf>
    <xf numFmtId="0" fontId="30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/>
    <xf numFmtId="0" fontId="30" fillId="0" borderId="11" xfId="3" applyNumberFormat="1" applyFont="1" applyFill="1" applyBorder="1" applyAlignment="1" applyProtection="1"/>
    <xf numFmtId="0" fontId="26" fillId="0" borderId="11" xfId="3" applyNumberFormat="1" applyFont="1" applyFill="1" applyBorder="1" applyAlignment="1" applyProtection="1">
      <alignment horizontal="right" vertical="top"/>
    </xf>
    <xf numFmtId="0" fontId="28" fillId="0" borderId="9" xfId="3" applyNumberFormat="1" applyFont="1" applyFill="1" applyBorder="1" applyAlignment="1" applyProtection="1">
      <alignment horizontal="center" vertical="justify"/>
    </xf>
    <xf numFmtId="0" fontId="26" fillId="0" borderId="10" xfId="3" applyNumberFormat="1" applyFont="1" applyFill="1" applyBorder="1" applyAlignment="1" applyProtection="1">
      <alignment horizontal="left" vertical="top" wrapText="1"/>
    </xf>
    <xf numFmtId="49" fontId="26" fillId="0" borderId="10" xfId="3" applyNumberFormat="1" applyFont="1" applyFill="1" applyBorder="1" applyAlignment="1" applyProtection="1">
      <alignment horizontal="left" vertical="justify" wrapText="1"/>
    </xf>
    <xf numFmtId="0" fontId="26" fillId="0" borderId="10" xfId="3" applyNumberFormat="1" applyFont="1" applyFill="1" applyBorder="1" applyAlignment="1" applyProtection="1">
      <alignment horizontal="center" vertical="top" wrapText="1"/>
    </xf>
    <xf numFmtId="0" fontId="26" fillId="0" borderId="10" xfId="3" applyNumberFormat="1" applyFont="1" applyFill="1" applyBorder="1" applyAlignment="1" applyProtection="1">
      <alignment horizontal="right" vertical="top" wrapText="1"/>
    </xf>
    <xf numFmtId="0" fontId="30" fillId="0" borderId="10" xfId="3" applyNumberFormat="1" applyFont="1" applyFill="1" applyBorder="1" applyAlignment="1" applyProtection="1">
      <alignment horizontal="right" vertical="top"/>
    </xf>
    <xf numFmtId="0" fontId="30" fillId="0" borderId="10" xfId="3" applyNumberFormat="1" applyFont="1" applyFill="1" applyBorder="1" applyAlignment="1" applyProtection="1">
      <alignment vertical="top"/>
    </xf>
    <xf numFmtId="0" fontId="30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>
      <alignment horizontal="right" vertical="top"/>
    </xf>
    <xf numFmtId="0" fontId="30" fillId="0" borderId="11" xfId="3" applyNumberFormat="1" applyFont="1" applyFill="1" applyBorder="1" applyAlignment="1" applyProtection="1">
      <alignment vertical="top"/>
    </xf>
    <xf numFmtId="0" fontId="26" fillId="0" borderId="10" xfId="3" applyNumberFormat="1" applyFont="1" applyFill="1" applyBorder="1" applyAlignment="1" applyProtection="1">
      <alignment horizontal="right" vertical="top"/>
    </xf>
    <xf numFmtId="0" fontId="31" fillId="0" borderId="11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justify"/>
    </xf>
    <xf numFmtId="49" fontId="26" fillId="0" borderId="0" xfId="3" applyNumberFormat="1" applyFont="1" applyFill="1" applyBorder="1" applyAlignment="1" applyProtection="1">
      <alignment horizontal="center" vertical="justify"/>
    </xf>
    <xf numFmtId="0" fontId="30" fillId="0" borderId="0" xfId="3" applyNumberFormat="1" applyFont="1" applyFill="1" applyBorder="1" applyAlignment="1" applyProtection="1">
      <alignment vertical="top"/>
    </xf>
    <xf numFmtId="0" fontId="24" fillId="0" borderId="0" xfId="3" applyNumberFormat="1" applyFont="1" applyFill="1" applyBorder="1" applyAlignment="1" applyProtection="1"/>
    <xf numFmtId="0" fontId="28" fillId="10" borderId="3" xfId="3" applyNumberFormat="1" applyFont="1" applyFill="1" applyBorder="1" applyAlignment="1" applyProtection="1">
      <alignment horizontal="center" vertical="justify"/>
    </xf>
    <xf numFmtId="0" fontId="26" fillId="10" borderId="11" xfId="3" applyNumberFormat="1" applyFont="1" applyFill="1" applyBorder="1" applyAlignment="1" applyProtection="1">
      <alignment horizontal="left" vertical="top" wrapText="1"/>
    </xf>
    <xf numFmtId="49" fontId="26" fillId="10" borderId="11" xfId="3" applyNumberFormat="1" applyFont="1" applyFill="1" applyBorder="1" applyAlignment="1" applyProtection="1">
      <alignment horizontal="left" vertical="justify" wrapText="1"/>
    </xf>
    <xf numFmtId="0" fontId="26" fillId="10" borderId="11" xfId="3" applyNumberFormat="1" applyFont="1" applyFill="1" applyBorder="1" applyAlignment="1" applyProtection="1">
      <alignment horizontal="center" vertical="top" wrapText="1"/>
    </xf>
    <xf numFmtId="0" fontId="26" fillId="10" borderId="11" xfId="3" applyNumberFormat="1" applyFont="1" applyFill="1" applyBorder="1" applyAlignment="1" applyProtection="1">
      <alignment horizontal="right" vertical="top" wrapText="1"/>
    </xf>
    <xf numFmtId="0" fontId="30" fillId="10" borderId="11" xfId="3" applyNumberFormat="1" applyFont="1" applyFill="1" applyBorder="1" applyAlignment="1" applyProtection="1">
      <alignment horizontal="right" vertical="top"/>
    </xf>
    <xf numFmtId="0" fontId="24" fillId="10" borderId="11" xfId="3" applyNumberFormat="1" applyFont="1" applyFill="1" applyBorder="1" applyAlignment="1" applyProtection="1">
      <alignment horizontal="right" vertical="top"/>
    </xf>
    <xf numFmtId="0" fontId="28" fillId="10" borderId="9" xfId="3" applyNumberFormat="1" applyFont="1" applyFill="1" applyBorder="1" applyAlignment="1" applyProtection="1">
      <alignment horizontal="center" vertical="justify"/>
    </xf>
    <xf numFmtId="0" fontId="26" fillId="10" borderId="10" xfId="3" applyNumberFormat="1" applyFont="1" applyFill="1" applyBorder="1" applyAlignment="1" applyProtection="1">
      <alignment horizontal="left" vertical="top" wrapText="1"/>
    </xf>
    <xf numFmtId="49" fontId="26" fillId="10" borderId="10" xfId="3" applyNumberFormat="1" applyFont="1" applyFill="1" applyBorder="1" applyAlignment="1" applyProtection="1">
      <alignment horizontal="left" vertical="justify" wrapText="1"/>
    </xf>
    <xf numFmtId="0" fontId="26" fillId="10" borderId="10" xfId="3" applyNumberFormat="1" applyFont="1" applyFill="1" applyBorder="1" applyAlignment="1" applyProtection="1">
      <alignment horizontal="center" vertical="top" wrapText="1"/>
    </xf>
    <xf numFmtId="0" fontId="26" fillId="10" borderId="10" xfId="3" applyNumberFormat="1" applyFont="1" applyFill="1" applyBorder="1" applyAlignment="1" applyProtection="1">
      <alignment horizontal="right" vertical="top" wrapText="1"/>
    </xf>
    <xf numFmtId="0" fontId="30" fillId="10" borderId="10" xfId="3" applyNumberFormat="1" applyFont="1" applyFill="1" applyBorder="1" applyAlignment="1" applyProtection="1">
      <alignment horizontal="right" vertical="top"/>
    </xf>
    <xf numFmtId="0" fontId="24" fillId="10" borderId="10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/>
    <xf numFmtId="0" fontId="24" fillId="10" borderId="11" xfId="3" applyNumberFormat="1" applyFont="1" applyFill="1" applyBorder="1" applyAlignment="1" applyProtection="1"/>
    <xf numFmtId="0" fontId="26" fillId="10" borderId="11" xfId="3" applyNumberFormat="1" applyFont="1" applyFill="1" applyBorder="1" applyAlignment="1" applyProtection="1">
      <alignment horizontal="right" vertical="top"/>
    </xf>
    <xf numFmtId="0" fontId="30" fillId="10" borderId="10" xfId="3" applyNumberFormat="1" applyFont="1" applyFill="1" applyBorder="1" applyAlignment="1" applyProtection="1"/>
    <xf numFmtId="0" fontId="24" fillId="10" borderId="10" xfId="3" applyNumberFormat="1" applyFont="1" applyFill="1" applyBorder="1" applyAlignment="1" applyProtection="1"/>
    <xf numFmtId="0" fontId="30" fillId="10" borderId="10" xfId="3" applyNumberFormat="1" applyFont="1" applyFill="1" applyBorder="1" applyAlignment="1" applyProtection="1">
      <alignment vertical="top"/>
    </xf>
    <xf numFmtId="0" fontId="28" fillId="3" borderId="3" xfId="3" applyNumberFormat="1" applyFont="1" applyFill="1" applyBorder="1" applyAlignment="1" applyProtection="1">
      <alignment horizontal="center" vertical="justify"/>
    </xf>
    <xf numFmtId="0" fontId="26" fillId="3" borderId="11" xfId="3" applyNumberFormat="1" applyFont="1" applyFill="1" applyBorder="1" applyAlignment="1" applyProtection="1">
      <alignment horizontal="left" vertical="top" wrapText="1"/>
    </xf>
    <xf numFmtId="49" fontId="26" fillId="3" borderId="11" xfId="3" applyNumberFormat="1" applyFont="1" applyFill="1" applyBorder="1" applyAlignment="1" applyProtection="1">
      <alignment horizontal="left" vertical="justify" wrapText="1"/>
    </xf>
    <xf numFmtId="0" fontId="26" fillId="3" borderId="11" xfId="3" applyNumberFormat="1" applyFont="1" applyFill="1" applyBorder="1" applyAlignment="1" applyProtection="1">
      <alignment horizontal="center" vertical="top" wrapText="1"/>
    </xf>
    <xf numFmtId="0" fontId="26" fillId="3" borderId="11" xfId="3" applyNumberFormat="1" applyFont="1" applyFill="1" applyBorder="1" applyAlignment="1" applyProtection="1">
      <alignment horizontal="right" vertical="top" wrapText="1"/>
    </xf>
    <xf numFmtId="0" fontId="30" fillId="3" borderId="11" xfId="3" applyNumberFormat="1" applyFont="1" applyFill="1" applyBorder="1" applyAlignment="1" applyProtection="1">
      <alignment horizontal="right" vertical="top"/>
    </xf>
    <xf numFmtId="0" fontId="24" fillId="3" borderId="11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>
      <alignment vertical="top"/>
    </xf>
    <xf numFmtId="0" fontId="26" fillId="3" borderId="11" xfId="3" applyNumberFormat="1" applyFont="1" applyFill="1" applyBorder="1" applyAlignment="1" applyProtection="1">
      <alignment horizontal="right" vertical="top"/>
    </xf>
    <xf numFmtId="0" fontId="18" fillId="8" borderId="1" xfId="3" applyFont="1" applyFill="1" applyBorder="1" applyAlignment="1">
      <alignment horizontal="left" vertical="center" wrapText="1"/>
    </xf>
    <xf numFmtId="0" fontId="28" fillId="3" borderId="9" xfId="3" applyNumberFormat="1" applyFont="1" applyFill="1" applyBorder="1" applyAlignment="1" applyProtection="1">
      <alignment horizontal="center" vertical="justify"/>
    </xf>
    <xf numFmtId="0" fontId="26" fillId="3" borderId="10" xfId="3" applyNumberFormat="1" applyFont="1" applyFill="1" applyBorder="1" applyAlignment="1" applyProtection="1">
      <alignment horizontal="left" vertical="top" wrapText="1"/>
    </xf>
    <xf numFmtId="49" fontId="26" fillId="3" borderId="10" xfId="3" applyNumberFormat="1" applyFont="1" applyFill="1" applyBorder="1" applyAlignment="1" applyProtection="1">
      <alignment horizontal="left" vertical="justify" wrapText="1"/>
    </xf>
    <xf numFmtId="0" fontId="26" fillId="3" borderId="10" xfId="3" applyNumberFormat="1" applyFont="1" applyFill="1" applyBorder="1" applyAlignment="1" applyProtection="1">
      <alignment horizontal="center" vertical="top" wrapText="1"/>
    </xf>
    <xf numFmtId="0" fontId="26" fillId="3" borderId="10" xfId="3" applyNumberFormat="1" applyFont="1" applyFill="1" applyBorder="1" applyAlignment="1" applyProtection="1">
      <alignment horizontal="right" vertical="top" wrapText="1"/>
    </xf>
    <xf numFmtId="0" fontId="30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/>
    <xf numFmtId="0" fontId="30" fillId="3" borderId="10" xfId="3" applyNumberFormat="1" applyFont="1" applyFill="1" applyBorder="1" applyAlignment="1" applyProtection="1"/>
    <xf numFmtId="0" fontId="24" fillId="3" borderId="11" xfId="3" applyNumberFormat="1" applyFont="1" applyFill="1" applyBorder="1" applyAlignment="1" applyProtection="1"/>
    <xf numFmtId="0" fontId="30" fillId="3" borderId="11" xfId="3" applyNumberFormat="1" applyFont="1" applyFill="1" applyBorder="1" applyAlignment="1" applyProtection="1"/>
    <xf numFmtId="0" fontId="26" fillId="3" borderId="10" xfId="3" applyNumberFormat="1" applyFont="1" applyFill="1" applyBorder="1" applyAlignment="1" applyProtection="1">
      <alignment horizontal="right" vertical="top"/>
    </xf>
    <xf numFmtId="0" fontId="30" fillId="10" borderId="0" xfId="3" applyNumberFormat="1" applyFont="1" applyFill="1" applyBorder="1" applyAlignment="1" applyProtection="1"/>
    <xf numFmtId="0" fontId="19" fillId="8" borderId="1" xfId="3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0" fillId="3" borderId="2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7" fillId="0" borderId="3" xfId="3" applyNumberFormat="1" applyFont="1" applyFill="1" applyBorder="1" applyAlignment="1" applyProtection="1">
      <alignment horizontal="right" vertical="top" wrapText="1"/>
    </xf>
    <xf numFmtId="49" fontId="26" fillId="0" borderId="11" xfId="3" applyNumberFormat="1" applyFont="1" applyFill="1" applyBorder="1" applyAlignment="1" applyProtection="1">
      <alignment horizontal="left" vertical="top"/>
    </xf>
    <xf numFmtId="0" fontId="26" fillId="0" borderId="11" xfId="3" applyNumberFormat="1" applyFont="1" applyFill="1" applyBorder="1" applyAlignment="1" applyProtection="1">
      <alignment horizontal="left" vertical="top"/>
    </xf>
    <xf numFmtId="49" fontId="26" fillId="0" borderId="11" xfId="3" applyNumberFormat="1" applyFont="1" applyFill="1" applyBorder="1" applyAlignment="1" applyProtection="1">
      <alignment horizontal="center" vertical="justify"/>
    </xf>
    <xf numFmtId="0" fontId="26" fillId="0" borderId="3" xfId="3" applyNumberFormat="1" applyFont="1" applyFill="1" applyBorder="1" applyAlignment="1" applyProtection="1">
      <alignment horizontal="right" vertical="top" wrapText="1"/>
    </xf>
    <xf numFmtId="0" fontId="28" fillId="0" borderId="1" xfId="3" applyNumberFormat="1" applyFont="1" applyFill="1" applyBorder="1" applyAlignment="1" applyProtection="1">
      <alignment horizontal="left" vertical="justify" wrapText="1"/>
    </xf>
    <xf numFmtId="0" fontId="28" fillId="0" borderId="5" xfId="3" applyNumberFormat="1" applyFont="1" applyFill="1" applyBorder="1" applyAlignment="1" applyProtection="1">
      <alignment horizontal="left" vertical="justify"/>
    </xf>
    <xf numFmtId="0" fontId="27" fillId="0" borderId="1" xfId="3" applyNumberFormat="1" applyFont="1" applyFill="1" applyBorder="1" applyAlignment="1" applyProtection="1">
      <alignment horizontal="left" vertical="justify"/>
    </xf>
    <xf numFmtId="0" fontId="27" fillId="0" borderId="5" xfId="3" applyNumberFormat="1" applyFont="1" applyFill="1" applyBorder="1" applyAlignment="1" applyProtection="1">
      <alignment horizontal="left" vertical="justify"/>
    </xf>
    <xf numFmtId="0" fontId="28" fillId="3" borderId="1" xfId="3" applyNumberFormat="1" applyFont="1" applyFill="1" applyBorder="1" applyAlignment="1" applyProtection="1">
      <alignment horizontal="left" vertical="justify" wrapText="1"/>
    </xf>
    <xf numFmtId="0" fontId="28" fillId="3" borderId="5" xfId="3" applyNumberFormat="1" applyFont="1" applyFill="1" applyBorder="1" applyAlignment="1" applyProtection="1">
      <alignment horizontal="left" vertical="justify"/>
    </xf>
    <xf numFmtId="0" fontId="27" fillId="0" borderId="2" xfId="3" applyNumberFormat="1" applyFont="1" applyFill="1" applyBorder="1" applyAlignment="1" applyProtection="1">
      <alignment horizontal="left" vertical="justify"/>
    </xf>
    <xf numFmtId="0" fontId="27" fillId="0" borderId="8" xfId="3" applyNumberFormat="1" applyFont="1" applyFill="1" applyBorder="1" applyAlignment="1" applyProtection="1">
      <alignment horizontal="left" vertical="justify"/>
    </xf>
    <xf numFmtId="0" fontId="29" fillId="0" borderId="1" xfId="3" applyNumberFormat="1" applyFont="1" applyFill="1" applyBorder="1" applyAlignment="1" applyProtection="1">
      <alignment horizontal="center" vertical="center" wrapText="1"/>
    </xf>
    <xf numFmtId="0" fontId="29" fillId="0" borderId="3" xfId="3" applyNumberFormat="1" applyFont="1" applyFill="1" applyBorder="1" applyAlignment="1" applyProtection="1">
      <alignment horizontal="center" vertical="center" wrapText="1"/>
    </xf>
    <xf numFmtId="0" fontId="29" fillId="0" borderId="5" xfId="3" applyNumberFormat="1" applyFont="1" applyFill="1" applyBorder="1" applyAlignment="1" applyProtection="1">
      <alignment horizontal="center" vertical="center" wrapText="1"/>
    </xf>
    <xf numFmtId="0" fontId="29" fillId="0" borderId="7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30" fillId="0" borderId="1" xfId="3" applyNumberFormat="1" applyFont="1" applyFill="1" applyBorder="1" applyAlignment="1" applyProtection="1">
      <alignment horizontal="center" vertical="center" wrapText="1"/>
    </xf>
    <xf numFmtId="0" fontId="30" fillId="0" borderId="3" xfId="3" applyNumberFormat="1" applyFont="1" applyFill="1" applyBorder="1" applyAlignment="1" applyProtection="1">
      <alignment horizontal="center" vertical="center" wrapText="1"/>
    </xf>
    <xf numFmtId="49" fontId="30" fillId="0" borderId="1" xfId="3" applyNumberFormat="1" applyFont="1" applyFill="1" applyBorder="1" applyAlignment="1" applyProtection="1">
      <alignment horizontal="center" vertical="center" wrapText="1"/>
    </xf>
    <xf numFmtId="49" fontId="30" fillId="0" borderId="3" xfId="3" applyNumberFormat="1" applyFont="1" applyFill="1" applyBorder="1" applyAlignment="1" applyProtection="1">
      <alignment horizontal="center" vertical="center" wrapText="1"/>
    </xf>
    <xf numFmtId="0" fontId="29" fillId="0" borderId="4" xfId="3" applyNumberFormat="1" applyFont="1" applyFill="1" applyBorder="1" applyAlignment="1" applyProtection="1">
      <alignment horizontal="center" vertical="center" wrapText="1"/>
    </xf>
    <xf numFmtId="49" fontId="29" fillId="0" borderId="1" xfId="3" applyNumberFormat="1" applyFont="1" applyFill="1" applyBorder="1" applyAlignment="1" applyProtection="1">
      <alignment horizontal="center" vertical="center" wrapText="1"/>
    </xf>
    <xf numFmtId="49" fontId="29" fillId="0" borderId="3" xfId="3" applyNumberFormat="1" applyFont="1" applyFill="1" applyBorder="1" applyAlignment="1" applyProtection="1">
      <alignment horizontal="center" vertical="center" wrapText="1"/>
    </xf>
    <xf numFmtId="0" fontId="26" fillId="0" borderId="1" xfId="3" applyNumberFormat="1" applyFont="1" applyFill="1" applyBorder="1" applyAlignment="1" applyProtection="1">
      <alignment horizontal="center" vertical="center" wrapText="1"/>
    </xf>
    <xf numFmtId="0" fontId="26" fillId="0" borderId="3" xfId="3" applyNumberFormat="1" applyFont="1" applyFill="1" applyBorder="1" applyAlignment="1" applyProtection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11" borderId="1" xfId="3" applyFont="1" applyFill="1" applyBorder="1" applyAlignment="1">
      <alignment horizontal="center" vertical="center" wrapText="1"/>
    </xf>
    <xf numFmtId="0" fontId="26" fillId="0" borderId="11" xfId="3" applyNumberFormat="1" applyFont="1" applyFill="1" applyBorder="1" applyAlignment="1" applyProtection="1">
      <alignment horizontal="center" vertical="top"/>
    </xf>
    <xf numFmtId="0" fontId="26" fillId="10" borderId="10" xfId="3" applyNumberFormat="1" applyFont="1" applyFill="1" applyBorder="1" applyAlignment="1" applyProtection="1">
      <alignment horizontal="center" vertical="top"/>
    </xf>
    <xf numFmtId="0" fontId="26" fillId="3" borderId="11" xfId="3" applyNumberFormat="1" applyFont="1" applyFill="1" applyBorder="1" applyAlignment="1" applyProtection="1">
      <alignment horizontal="center" vertical="top"/>
    </xf>
    <xf numFmtId="0" fontId="26" fillId="10" borderId="11" xfId="3" applyNumberFormat="1" applyFont="1" applyFill="1" applyBorder="1" applyAlignment="1" applyProtection="1">
      <alignment horizontal="center" vertical="top"/>
    </xf>
    <xf numFmtId="0" fontId="26" fillId="0" borderId="10" xfId="3" applyNumberFormat="1" applyFont="1" applyFill="1" applyBorder="1" applyAlignment="1" applyProtection="1">
      <alignment horizontal="center" vertical="top"/>
    </xf>
    <xf numFmtId="0" fontId="26" fillId="3" borderId="10" xfId="3" applyNumberFormat="1" applyFont="1" applyFill="1" applyBorder="1" applyAlignment="1" applyProtection="1">
      <alignment horizontal="center" vertical="top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200" t="s">
        <v>3</v>
      </c>
      <c r="B1" s="200"/>
      <c r="C1" s="200"/>
      <c r="D1" s="200"/>
      <c r="E1" s="200"/>
      <c r="F1" s="200"/>
    </row>
    <row r="2" spans="1:6" x14ac:dyDescent="0.25">
      <c r="A2" s="2" t="s">
        <v>4</v>
      </c>
      <c r="B2" s="201" t="s">
        <v>5</v>
      </c>
      <c r="C2" s="201"/>
      <c r="D2" s="201"/>
      <c r="E2" s="201"/>
      <c r="F2" s="201"/>
    </row>
    <row r="3" spans="1:6" x14ac:dyDescent="0.25">
      <c r="A3" s="1" t="s">
        <v>6</v>
      </c>
      <c r="B3" s="3"/>
      <c r="C3" s="4"/>
      <c r="D3" s="4"/>
      <c r="E3" s="5"/>
      <c r="F3" s="6"/>
    </row>
    <row r="4" spans="1:6" ht="47.25" x14ac:dyDescent="0.25">
      <c r="A4" s="7" t="s">
        <v>7</v>
      </c>
      <c r="B4" s="7" t="s">
        <v>8</v>
      </c>
      <c r="C4" s="7" t="s">
        <v>9</v>
      </c>
      <c r="D4" s="7" t="s">
        <v>10</v>
      </c>
      <c r="E4" s="202" t="s">
        <v>11</v>
      </c>
      <c r="F4" s="202"/>
    </row>
    <row r="5" spans="1:6" s="10" customFormat="1" x14ac:dyDescent="0.25">
      <c r="A5" s="198" t="s">
        <v>12</v>
      </c>
      <c r="B5" s="8" t="s">
        <v>13</v>
      </c>
      <c r="C5" s="9">
        <v>1</v>
      </c>
      <c r="D5" s="9"/>
      <c r="E5" s="198" t="s">
        <v>14</v>
      </c>
      <c r="F5" s="199" t="s">
        <v>15</v>
      </c>
    </row>
    <row r="6" spans="1:6" s="10" customFormat="1" x14ac:dyDescent="0.25">
      <c r="A6" s="198"/>
      <c r="B6" s="11" t="s">
        <v>16</v>
      </c>
      <c r="C6" s="9">
        <v>1</v>
      </c>
      <c r="D6" s="9"/>
      <c r="E6" s="198"/>
      <c r="F6" s="199"/>
    </row>
    <row r="7" spans="1:6" s="10" customFormat="1" x14ac:dyDescent="0.25">
      <c r="A7" s="198"/>
      <c r="B7" s="11" t="s">
        <v>17</v>
      </c>
      <c r="C7" s="9">
        <v>1</v>
      </c>
      <c r="D7" s="9"/>
      <c r="E7" s="198"/>
      <c r="F7" s="199"/>
    </row>
    <row r="8" spans="1:6" s="10" customFormat="1" x14ac:dyDescent="0.25">
      <c r="A8" s="198"/>
      <c r="B8" s="12" t="s">
        <v>18</v>
      </c>
      <c r="C8" s="9">
        <v>1</v>
      </c>
      <c r="D8" s="9"/>
      <c r="E8" s="198"/>
      <c r="F8" s="199"/>
    </row>
    <row r="9" spans="1:6" s="10" customFormat="1" x14ac:dyDescent="0.25">
      <c r="A9" s="198"/>
      <c r="B9" s="12" t="s">
        <v>19</v>
      </c>
      <c r="C9" s="9">
        <v>1</v>
      </c>
      <c r="D9" s="9"/>
      <c r="E9" s="198"/>
      <c r="F9" s="199"/>
    </row>
    <row r="10" spans="1:6" s="10" customFormat="1" x14ac:dyDescent="0.25">
      <c r="A10" s="198" t="s">
        <v>12</v>
      </c>
      <c r="B10" s="8" t="s">
        <v>20</v>
      </c>
      <c r="C10" s="9">
        <v>1</v>
      </c>
      <c r="D10" s="9"/>
      <c r="E10" s="198" t="s">
        <v>21</v>
      </c>
      <c r="F10" s="199" t="s">
        <v>22</v>
      </c>
    </row>
    <row r="11" spans="1:6" s="10" customFormat="1" x14ac:dyDescent="0.25">
      <c r="A11" s="198"/>
      <c r="B11" s="10" t="s">
        <v>23</v>
      </c>
      <c r="C11" s="9">
        <v>1</v>
      </c>
      <c r="D11" s="9"/>
      <c r="E11" s="198"/>
      <c r="F11" s="199"/>
    </row>
    <row r="12" spans="1:6" s="10" customFormat="1" x14ac:dyDescent="0.25">
      <c r="A12" s="198"/>
      <c r="B12" s="11" t="s">
        <v>24</v>
      </c>
      <c r="C12" s="9">
        <v>1</v>
      </c>
      <c r="D12" s="9"/>
      <c r="E12" s="198"/>
      <c r="F12" s="199"/>
    </row>
    <row r="13" spans="1:6" s="10" customFormat="1" x14ac:dyDescent="0.25">
      <c r="A13" s="198"/>
      <c r="B13" s="11" t="s">
        <v>25</v>
      </c>
      <c r="C13" s="9">
        <v>1</v>
      </c>
      <c r="D13" s="9"/>
      <c r="E13" s="198"/>
      <c r="F13" s="199"/>
    </row>
    <row r="14" spans="1:6" s="10" customFormat="1" x14ac:dyDescent="0.25">
      <c r="A14" s="198"/>
      <c r="B14" s="11" t="s">
        <v>26</v>
      </c>
      <c r="C14" s="9">
        <v>1</v>
      </c>
      <c r="D14" s="9"/>
      <c r="E14" s="198"/>
      <c r="F14" s="199"/>
    </row>
    <row r="15" spans="1:6" s="10" customFormat="1" x14ac:dyDescent="0.25">
      <c r="A15" s="198" t="s">
        <v>12</v>
      </c>
      <c r="B15" s="8" t="s">
        <v>27</v>
      </c>
      <c r="C15" s="9">
        <v>1</v>
      </c>
      <c r="D15" s="9"/>
      <c r="E15" s="198" t="s">
        <v>28</v>
      </c>
      <c r="F15" s="199" t="s">
        <v>29</v>
      </c>
    </row>
    <row r="16" spans="1:6" s="10" customFormat="1" x14ac:dyDescent="0.25">
      <c r="A16" s="198"/>
      <c r="B16" s="11" t="s">
        <v>30</v>
      </c>
      <c r="C16" s="9">
        <v>1</v>
      </c>
      <c r="D16" s="9"/>
      <c r="E16" s="198"/>
      <c r="F16" s="199"/>
    </row>
    <row r="17" spans="1:6" s="10" customFormat="1" x14ac:dyDescent="0.25">
      <c r="A17" s="198"/>
      <c r="B17" s="11" t="s">
        <v>31</v>
      </c>
      <c r="C17" s="9">
        <v>30</v>
      </c>
      <c r="D17" s="9"/>
      <c r="E17" s="198"/>
      <c r="F17" s="199"/>
    </row>
    <row r="18" spans="1:6" s="10" customFormat="1" x14ac:dyDescent="0.25">
      <c r="A18" s="198" t="s">
        <v>12</v>
      </c>
      <c r="B18" s="8" t="s">
        <v>32</v>
      </c>
      <c r="C18" s="9">
        <v>1</v>
      </c>
      <c r="D18" s="9"/>
      <c r="E18" s="198" t="s">
        <v>33</v>
      </c>
      <c r="F18" s="199" t="s">
        <v>34</v>
      </c>
    </row>
    <row r="19" spans="1:6" s="10" customFormat="1" x14ac:dyDescent="0.25">
      <c r="A19" s="198"/>
      <c r="B19" s="11" t="s">
        <v>35</v>
      </c>
      <c r="C19" s="9">
        <v>1</v>
      </c>
      <c r="D19" s="9"/>
      <c r="E19" s="198"/>
      <c r="F19" s="199"/>
    </row>
    <row r="20" spans="1:6" s="10" customFormat="1" x14ac:dyDescent="0.25">
      <c r="A20" s="198"/>
      <c r="B20" s="11" t="s">
        <v>36</v>
      </c>
      <c r="C20" s="9">
        <v>1</v>
      </c>
      <c r="D20" s="9"/>
      <c r="E20" s="198"/>
      <c r="F20" s="199"/>
    </row>
    <row r="21" spans="1:6" s="10" customFormat="1" x14ac:dyDescent="0.25">
      <c r="A21" s="198"/>
      <c r="B21" s="12" t="s">
        <v>37</v>
      </c>
      <c r="C21" s="9">
        <v>1</v>
      </c>
      <c r="D21" s="9"/>
      <c r="E21" s="198"/>
      <c r="F21" s="199"/>
    </row>
    <row r="22" spans="1:6" s="10" customFormat="1" x14ac:dyDescent="0.25">
      <c r="A22" s="198" t="s">
        <v>12</v>
      </c>
      <c r="B22" s="8" t="s">
        <v>38</v>
      </c>
      <c r="C22" s="9">
        <v>1</v>
      </c>
      <c r="D22" s="9"/>
      <c r="E22" s="198" t="s">
        <v>39</v>
      </c>
      <c r="F22" s="199" t="s">
        <v>34</v>
      </c>
    </row>
    <row r="23" spans="1:6" s="10" customFormat="1" x14ac:dyDescent="0.25">
      <c r="A23" s="198"/>
      <c r="B23" s="11" t="s">
        <v>40</v>
      </c>
      <c r="C23" s="9">
        <v>1</v>
      </c>
      <c r="D23" s="9"/>
      <c r="E23" s="198"/>
      <c r="F23" s="199"/>
    </row>
    <row r="24" spans="1:6" s="10" customFormat="1" x14ac:dyDescent="0.25">
      <c r="A24" s="198"/>
      <c r="B24" s="11" t="s">
        <v>17</v>
      </c>
      <c r="C24" s="9">
        <v>1</v>
      </c>
      <c r="D24" s="9"/>
      <c r="E24" s="198"/>
      <c r="F24" s="199"/>
    </row>
    <row r="25" spans="1:6" s="10" customFormat="1" x14ac:dyDescent="0.25">
      <c r="A25" s="198"/>
      <c r="B25" s="12" t="s">
        <v>18</v>
      </c>
      <c r="C25" s="9">
        <v>1</v>
      </c>
      <c r="D25" s="9"/>
      <c r="E25" s="198"/>
      <c r="F25" s="199"/>
    </row>
    <row r="26" spans="1:6" s="10" customFormat="1" x14ac:dyDescent="0.25">
      <c r="A26" s="198"/>
      <c r="B26" s="12" t="s">
        <v>41</v>
      </c>
      <c r="C26" s="9">
        <v>1</v>
      </c>
      <c r="D26" s="9"/>
      <c r="E26" s="198"/>
      <c r="F26" s="199"/>
    </row>
    <row r="27" spans="1:6" s="10" customFormat="1" x14ac:dyDescent="0.25">
      <c r="A27" s="198" t="s">
        <v>12</v>
      </c>
      <c r="B27" s="8" t="s">
        <v>42</v>
      </c>
      <c r="C27" s="9">
        <v>1</v>
      </c>
      <c r="D27" s="9"/>
      <c r="E27" s="198" t="s">
        <v>43</v>
      </c>
      <c r="F27" s="199" t="s">
        <v>44</v>
      </c>
    </row>
    <row r="28" spans="1:6" s="10" customFormat="1" x14ac:dyDescent="0.25">
      <c r="A28" s="198"/>
      <c r="B28" s="10" t="s">
        <v>45</v>
      </c>
      <c r="C28" s="9">
        <v>1</v>
      </c>
      <c r="D28" s="9"/>
      <c r="E28" s="198"/>
      <c r="F28" s="199"/>
    </row>
    <row r="29" spans="1:6" s="10" customFormat="1" x14ac:dyDescent="0.25">
      <c r="A29" s="198"/>
      <c r="B29" s="11" t="s">
        <v>24</v>
      </c>
      <c r="C29" s="9">
        <v>1</v>
      </c>
      <c r="D29" s="9"/>
      <c r="E29" s="198"/>
      <c r="F29" s="199"/>
    </row>
    <row r="30" spans="1:6" s="10" customFormat="1" x14ac:dyDescent="0.25">
      <c r="A30" s="198"/>
      <c r="B30" s="11" t="s">
        <v>25</v>
      </c>
      <c r="C30" s="9">
        <v>1</v>
      </c>
      <c r="D30" s="9"/>
      <c r="E30" s="198"/>
      <c r="F30" s="199"/>
    </row>
    <row r="31" spans="1:6" s="10" customFormat="1" x14ac:dyDescent="0.25">
      <c r="A31" s="198"/>
      <c r="B31" s="11" t="s">
        <v>46</v>
      </c>
      <c r="C31" s="9">
        <v>1</v>
      </c>
      <c r="D31" s="9"/>
      <c r="E31" s="198"/>
      <c r="F31" s="199"/>
    </row>
    <row r="32" spans="1:6" s="10" customFormat="1" x14ac:dyDescent="0.25">
      <c r="A32" s="198" t="s">
        <v>12</v>
      </c>
      <c r="B32" s="8" t="s">
        <v>47</v>
      </c>
      <c r="C32" s="9">
        <v>1</v>
      </c>
      <c r="D32" s="9"/>
      <c r="E32" s="198" t="s">
        <v>48</v>
      </c>
      <c r="F32" s="199" t="s">
        <v>49</v>
      </c>
    </row>
    <row r="33" spans="1:6" s="10" customFormat="1" x14ac:dyDescent="0.25">
      <c r="A33" s="198"/>
      <c r="B33" s="11" t="s">
        <v>50</v>
      </c>
      <c r="C33" s="9">
        <v>1</v>
      </c>
      <c r="D33" s="9"/>
      <c r="E33" s="198"/>
      <c r="F33" s="199"/>
    </row>
    <row r="34" spans="1:6" s="10" customFormat="1" x14ac:dyDescent="0.25">
      <c r="A34" s="198"/>
      <c r="B34" s="11" t="s">
        <v>51</v>
      </c>
      <c r="C34" s="9">
        <v>30</v>
      </c>
      <c r="D34" s="9"/>
      <c r="E34" s="198"/>
      <c r="F34" s="199"/>
    </row>
    <row r="35" spans="1:6" s="10" customFormat="1" x14ac:dyDescent="0.25">
      <c r="A35" s="198" t="s">
        <v>12</v>
      </c>
      <c r="B35" s="8" t="s">
        <v>52</v>
      </c>
      <c r="C35" s="9">
        <v>1</v>
      </c>
      <c r="D35" s="9"/>
      <c r="E35" s="198" t="s">
        <v>53</v>
      </c>
      <c r="F35" s="199" t="s">
        <v>54</v>
      </c>
    </row>
    <row r="36" spans="1:6" s="10" customFormat="1" x14ac:dyDescent="0.25">
      <c r="A36" s="198"/>
      <c r="B36" s="11" t="s">
        <v>55</v>
      </c>
      <c r="C36" s="9">
        <v>1</v>
      </c>
      <c r="D36" s="9"/>
      <c r="E36" s="198"/>
      <c r="F36" s="199"/>
    </row>
    <row r="37" spans="1:6" s="10" customFormat="1" x14ac:dyDescent="0.25">
      <c r="A37" s="198" t="s">
        <v>12</v>
      </c>
      <c r="B37" s="8" t="s">
        <v>56</v>
      </c>
      <c r="C37" s="9">
        <v>1</v>
      </c>
      <c r="D37" s="9"/>
      <c r="E37" s="198" t="s">
        <v>57</v>
      </c>
      <c r="F37" s="199" t="s">
        <v>58</v>
      </c>
    </row>
    <row r="38" spans="1:6" s="10" customFormat="1" x14ac:dyDescent="0.25">
      <c r="A38" s="198"/>
      <c r="B38" s="11" t="s">
        <v>59</v>
      </c>
      <c r="C38" s="9">
        <v>1</v>
      </c>
      <c r="D38" s="9"/>
      <c r="E38" s="198"/>
      <c r="F38" s="199"/>
    </row>
    <row r="39" spans="1:6" s="10" customFormat="1" x14ac:dyDescent="0.25">
      <c r="A39" s="198"/>
      <c r="B39" s="11" t="s">
        <v>36</v>
      </c>
      <c r="C39" s="9">
        <v>1</v>
      </c>
      <c r="D39" s="9"/>
      <c r="E39" s="198"/>
      <c r="F39" s="199"/>
    </row>
    <row r="40" spans="1:6" s="10" customFormat="1" x14ac:dyDescent="0.25">
      <c r="A40" s="198"/>
      <c r="B40" s="12" t="s">
        <v>37</v>
      </c>
      <c r="C40" s="9">
        <v>1</v>
      </c>
      <c r="D40" s="9"/>
      <c r="E40" s="198"/>
      <c r="F40" s="199"/>
    </row>
    <row r="41" spans="1:6" s="10" customFormat="1" x14ac:dyDescent="0.25">
      <c r="A41" s="198" t="s">
        <v>12</v>
      </c>
      <c r="B41" s="8" t="s">
        <v>60</v>
      </c>
      <c r="C41" s="9">
        <v>1</v>
      </c>
      <c r="D41" s="9"/>
      <c r="E41" s="198" t="s">
        <v>61</v>
      </c>
      <c r="F41" s="199" t="s">
        <v>58</v>
      </c>
    </row>
    <row r="42" spans="1:6" s="10" customFormat="1" x14ac:dyDescent="0.25">
      <c r="A42" s="198"/>
      <c r="B42" s="11" t="s">
        <v>62</v>
      </c>
      <c r="C42" s="9">
        <v>1</v>
      </c>
      <c r="D42" s="9"/>
      <c r="E42" s="198"/>
      <c r="F42" s="199"/>
    </row>
    <row r="43" spans="1:6" s="10" customFormat="1" x14ac:dyDescent="0.25">
      <c r="A43" s="198"/>
      <c r="B43" s="11" t="s">
        <v>17</v>
      </c>
      <c r="C43" s="9">
        <v>1</v>
      </c>
      <c r="D43" s="9"/>
      <c r="E43" s="198"/>
      <c r="F43" s="199"/>
    </row>
    <row r="44" spans="1:6" s="10" customFormat="1" x14ac:dyDescent="0.25">
      <c r="A44" s="198"/>
      <c r="B44" s="12" t="s">
        <v>18</v>
      </c>
      <c r="C44" s="9">
        <v>1</v>
      </c>
      <c r="D44" s="9"/>
      <c r="E44" s="198"/>
      <c r="F44" s="199"/>
    </row>
    <row r="45" spans="1:6" s="10" customFormat="1" x14ac:dyDescent="0.25">
      <c r="A45" s="198"/>
      <c r="B45" s="12" t="s">
        <v>63</v>
      </c>
      <c r="C45" s="9">
        <v>1</v>
      </c>
      <c r="D45" s="9"/>
      <c r="E45" s="198"/>
      <c r="F45" s="199"/>
    </row>
    <row r="46" spans="1:6" s="10" customFormat="1" x14ac:dyDescent="0.25">
      <c r="A46" s="198" t="s">
        <v>12</v>
      </c>
      <c r="B46" s="8" t="s">
        <v>64</v>
      </c>
      <c r="C46" s="9">
        <v>1</v>
      </c>
      <c r="D46" s="9"/>
      <c r="E46" s="198" t="s">
        <v>65</v>
      </c>
      <c r="F46" s="199" t="s">
        <v>58</v>
      </c>
    </row>
    <row r="47" spans="1:6" s="10" customFormat="1" x14ac:dyDescent="0.25">
      <c r="A47" s="198"/>
      <c r="B47" s="10" t="s">
        <v>66</v>
      </c>
      <c r="C47" s="9">
        <v>1</v>
      </c>
      <c r="D47" s="9"/>
      <c r="E47" s="198"/>
      <c r="F47" s="199"/>
    </row>
    <row r="48" spans="1:6" s="10" customFormat="1" x14ac:dyDescent="0.25">
      <c r="A48" s="198"/>
      <c r="B48" s="11" t="s">
        <v>24</v>
      </c>
      <c r="C48" s="9">
        <v>1</v>
      </c>
      <c r="D48" s="9"/>
      <c r="E48" s="198"/>
      <c r="F48" s="199"/>
    </row>
    <row r="49" spans="1:6" s="10" customFormat="1" x14ac:dyDescent="0.25">
      <c r="A49" s="198"/>
      <c r="B49" s="11" t="s">
        <v>25</v>
      </c>
      <c r="C49" s="9">
        <v>1</v>
      </c>
      <c r="D49" s="9"/>
      <c r="E49" s="198"/>
      <c r="F49" s="199"/>
    </row>
    <row r="50" spans="1:6" s="10" customFormat="1" x14ac:dyDescent="0.25">
      <c r="A50" s="198"/>
      <c r="B50" s="11" t="s">
        <v>67</v>
      </c>
      <c r="C50" s="9">
        <v>1</v>
      </c>
      <c r="D50" s="9"/>
      <c r="E50" s="198"/>
      <c r="F50" s="199"/>
    </row>
    <row r="51" spans="1:6" s="10" customFormat="1" x14ac:dyDescent="0.25">
      <c r="A51" s="198" t="s">
        <v>12</v>
      </c>
      <c r="B51" s="8" t="s">
        <v>68</v>
      </c>
      <c r="C51" s="9">
        <v>1</v>
      </c>
      <c r="D51" s="9"/>
      <c r="E51" s="198" t="s">
        <v>69</v>
      </c>
      <c r="F51" s="199" t="s">
        <v>70</v>
      </c>
    </row>
    <row r="52" spans="1:6" s="10" customFormat="1" x14ac:dyDescent="0.25">
      <c r="A52" s="198"/>
      <c r="B52" s="11" t="s">
        <v>71</v>
      </c>
      <c r="C52" s="9">
        <v>1</v>
      </c>
      <c r="D52" s="9"/>
      <c r="E52" s="198"/>
      <c r="F52" s="199"/>
    </row>
    <row r="53" spans="1:6" s="10" customFormat="1" x14ac:dyDescent="0.25">
      <c r="A53" s="198"/>
      <c r="B53" s="11" t="s">
        <v>72</v>
      </c>
      <c r="C53" s="9">
        <v>24</v>
      </c>
      <c r="D53" s="9"/>
      <c r="E53" s="198"/>
      <c r="F53" s="199"/>
    </row>
    <row r="54" spans="1:6" s="10" customFormat="1" x14ac:dyDescent="0.25">
      <c r="A54" s="198" t="s">
        <v>12</v>
      </c>
      <c r="B54" s="8" t="s">
        <v>73</v>
      </c>
      <c r="C54" s="9">
        <v>1</v>
      </c>
      <c r="D54" s="9"/>
      <c r="E54" s="198" t="s">
        <v>74</v>
      </c>
      <c r="F54" s="199" t="s">
        <v>70</v>
      </c>
    </row>
    <row r="55" spans="1:6" s="10" customFormat="1" x14ac:dyDescent="0.25">
      <c r="A55" s="198"/>
      <c r="B55" s="10" t="s">
        <v>75</v>
      </c>
      <c r="C55" s="9">
        <v>1</v>
      </c>
      <c r="D55" s="9"/>
      <c r="E55" s="198"/>
      <c r="F55" s="199"/>
    </row>
    <row r="56" spans="1:6" s="10" customFormat="1" x14ac:dyDescent="0.25">
      <c r="A56" s="198"/>
      <c r="B56" s="11" t="s">
        <v>24</v>
      </c>
      <c r="C56" s="9">
        <v>1</v>
      </c>
      <c r="D56" s="9"/>
      <c r="E56" s="198"/>
      <c r="F56" s="199"/>
    </row>
    <row r="57" spans="1:6" s="10" customFormat="1" x14ac:dyDescent="0.25">
      <c r="A57" s="198"/>
      <c r="B57" s="11" t="s">
        <v>25</v>
      </c>
      <c r="C57" s="9">
        <v>1</v>
      </c>
      <c r="D57" s="9"/>
      <c r="E57" s="198"/>
      <c r="F57" s="199"/>
    </row>
    <row r="58" spans="1:6" s="10" customFormat="1" x14ac:dyDescent="0.25">
      <c r="A58" s="198" t="s">
        <v>12</v>
      </c>
      <c r="B58" s="8" t="s">
        <v>76</v>
      </c>
      <c r="C58" s="9">
        <v>1</v>
      </c>
      <c r="D58" s="9"/>
      <c r="E58" s="198" t="s">
        <v>77</v>
      </c>
      <c r="F58" s="199" t="s">
        <v>70</v>
      </c>
    </row>
    <row r="59" spans="1:6" s="10" customFormat="1" x14ac:dyDescent="0.25">
      <c r="A59" s="198"/>
      <c r="B59" s="12" t="s">
        <v>78</v>
      </c>
      <c r="C59" s="9">
        <v>1</v>
      </c>
      <c r="D59" s="9"/>
      <c r="E59" s="198"/>
      <c r="F59" s="199"/>
    </row>
    <row r="60" spans="1:6" s="10" customFormat="1" x14ac:dyDescent="0.25">
      <c r="A60" s="198" t="s">
        <v>12</v>
      </c>
      <c r="B60" s="8" t="s">
        <v>79</v>
      </c>
      <c r="C60" s="9">
        <v>1</v>
      </c>
      <c r="D60" s="9"/>
      <c r="E60" s="198" t="s">
        <v>80</v>
      </c>
      <c r="F60" s="199" t="s">
        <v>81</v>
      </c>
    </row>
    <row r="61" spans="1:6" s="10" customFormat="1" x14ac:dyDescent="0.25">
      <c r="A61" s="198"/>
      <c r="B61" s="11" t="s">
        <v>82</v>
      </c>
      <c r="C61" s="9">
        <v>1</v>
      </c>
      <c r="D61" s="9"/>
      <c r="E61" s="198"/>
      <c r="F61" s="199"/>
    </row>
    <row r="62" spans="1:6" s="10" customFormat="1" x14ac:dyDescent="0.25">
      <c r="A62" s="198"/>
      <c r="B62" s="11" t="s">
        <v>83</v>
      </c>
      <c r="C62" s="9">
        <v>1</v>
      </c>
      <c r="D62" s="9"/>
      <c r="E62" s="198"/>
      <c r="F62" s="199"/>
    </row>
    <row r="63" spans="1:6" s="10" customFormat="1" x14ac:dyDescent="0.25">
      <c r="A63" s="198"/>
      <c r="B63" s="12" t="s">
        <v>37</v>
      </c>
      <c r="C63" s="9">
        <v>1</v>
      </c>
      <c r="D63" s="9"/>
      <c r="E63" s="198"/>
      <c r="F63" s="199"/>
    </row>
    <row r="64" spans="1:6" s="10" customFormat="1" x14ac:dyDescent="0.25">
      <c r="A64" s="198" t="s">
        <v>12</v>
      </c>
      <c r="B64" s="8" t="s">
        <v>84</v>
      </c>
      <c r="C64" s="9">
        <v>1</v>
      </c>
      <c r="D64" s="9"/>
      <c r="E64" s="198" t="s">
        <v>85</v>
      </c>
      <c r="F64" s="199" t="s">
        <v>81</v>
      </c>
    </row>
    <row r="65" spans="1:6" s="10" customFormat="1" x14ac:dyDescent="0.25">
      <c r="A65" s="198"/>
      <c r="B65" s="11" t="s">
        <v>86</v>
      </c>
      <c r="C65" s="9">
        <v>1</v>
      </c>
      <c r="D65" s="9"/>
      <c r="E65" s="198"/>
      <c r="F65" s="199"/>
    </row>
    <row r="66" spans="1:6" s="10" customFormat="1" x14ac:dyDescent="0.25">
      <c r="A66" s="198"/>
      <c r="B66" s="11" t="s">
        <v>17</v>
      </c>
      <c r="C66" s="9">
        <v>1</v>
      </c>
      <c r="D66" s="9"/>
      <c r="E66" s="198"/>
      <c r="F66" s="199"/>
    </row>
    <row r="67" spans="1:6" s="10" customFormat="1" x14ac:dyDescent="0.25">
      <c r="A67" s="198"/>
      <c r="B67" s="12" t="s">
        <v>18</v>
      </c>
      <c r="C67" s="9">
        <v>1</v>
      </c>
      <c r="D67" s="9"/>
      <c r="E67" s="198"/>
      <c r="F67" s="199"/>
    </row>
    <row r="68" spans="1:6" s="10" customFormat="1" x14ac:dyDescent="0.25">
      <c r="A68" s="198"/>
      <c r="B68" s="12" t="s">
        <v>87</v>
      </c>
      <c r="C68" s="9">
        <v>1</v>
      </c>
      <c r="D68" s="9"/>
      <c r="E68" s="198"/>
      <c r="F68" s="199"/>
    </row>
    <row r="69" spans="1:6" s="10" customFormat="1" x14ac:dyDescent="0.25">
      <c r="A69" s="198" t="s">
        <v>12</v>
      </c>
      <c r="B69" s="8" t="s">
        <v>88</v>
      </c>
      <c r="C69" s="9">
        <v>1</v>
      </c>
      <c r="D69" s="9"/>
      <c r="E69" s="198" t="s">
        <v>89</v>
      </c>
      <c r="F69" s="199" t="s">
        <v>81</v>
      </c>
    </row>
    <row r="70" spans="1:6" s="10" customFormat="1" x14ac:dyDescent="0.25">
      <c r="A70" s="198"/>
      <c r="B70" s="10" t="s">
        <v>90</v>
      </c>
      <c r="C70" s="9">
        <v>1</v>
      </c>
      <c r="D70" s="9"/>
      <c r="E70" s="198"/>
      <c r="F70" s="199"/>
    </row>
    <row r="71" spans="1:6" s="10" customFormat="1" x14ac:dyDescent="0.25">
      <c r="A71" s="198"/>
      <c r="B71" s="11" t="s">
        <v>24</v>
      </c>
      <c r="C71" s="9">
        <v>1</v>
      </c>
      <c r="D71" s="9"/>
      <c r="E71" s="198"/>
      <c r="F71" s="199"/>
    </row>
    <row r="72" spans="1:6" s="10" customFormat="1" x14ac:dyDescent="0.25">
      <c r="A72" s="198"/>
      <c r="B72" s="11" t="s">
        <v>25</v>
      </c>
      <c r="C72" s="9">
        <v>1</v>
      </c>
      <c r="D72" s="9"/>
      <c r="E72" s="198"/>
      <c r="F72" s="199"/>
    </row>
    <row r="73" spans="1:6" s="10" customFormat="1" x14ac:dyDescent="0.25">
      <c r="A73" s="198"/>
      <c r="B73" s="12" t="s">
        <v>91</v>
      </c>
      <c r="C73" s="9">
        <v>1</v>
      </c>
      <c r="D73" s="9"/>
      <c r="E73" s="198"/>
      <c r="F73" s="199"/>
    </row>
    <row r="74" spans="1:6" s="10" customFormat="1" x14ac:dyDescent="0.25">
      <c r="A74" s="198" t="s">
        <v>12</v>
      </c>
      <c r="B74" s="8" t="s">
        <v>92</v>
      </c>
      <c r="C74" s="9">
        <v>1</v>
      </c>
      <c r="D74" s="9"/>
      <c r="E74" s="198" t="s">
        <v>93</v>
      </c>
      <c r="F74" s="199" t="s">
        <v>94</v>
      </c>
    </row>
    <row r="75" spans="1:6" s="10" customFormat="1" x14ac:dyDescent="0.25">
      <c r="A75" s="198"/>
      <c r="B75" s="11" t="s">
        <v>95</v>
      </c>
      <c r="C75" s="9">
        <v>1</v>
      </c>
      <c r="D75" s="9"/>
      <c r="E75" s="198"/>
      <c r="F75" s="199"/>
    </row>
    <row r="76" spans="1:6" s="10" customFormat="1" x14ac:dyDescent="0.25">
      <c r="A76" s="198"/>
      <c r="B76" s="11" t="s">
        <v>96</v>
      </c>
      <c r="C76" s="9">
        <v>23</v>
      </c>
      <c r="D76" s="9"/>
      <c r="E76" s="198"/>
      <c r="F76" s="199"/>
    </row>
    <row r="77" spans="1:6" s="10" customFormat="1" x14ac:dyDescent="0.25">
      <c r="A77" s="198" t="s">
        <v>12</v>
      </c>
      <c r="B77" s="8" t="s">
        <v>97</v>
      </c>
      <c r="C77" s="9">
        <v>1</v>
      </c>
      <c r="D77" s="9"/>
      <c r="E77" s="198" t="s">
        <v>98</v>
      </c>
      <c r="F77" s="199" t="s">
        <v>94</v>
      </c>
    </row>
    <row r="78" spans="1:6" s="10" customFormat="1" x14ac:dyDescent="0.25">
      <c r="A78" s="198"/>
      <c r="B78" s="12" t="s">
        <v>99</v>
      </c>
      <c r="C78" s="9">
        <v>1</v>
      </c>
      <c r="D78" s="9"/>
      <c r="E78" s="198"/>
      <c r="F78" s="199"/>
    </row>
    <row r="79" spans="1:6" s="10" customFormat="1" x14ac:dyDescent="0.25">
      <c r="A79" s="198" t="s">
        <v>12</v>
      </c>
      <c r="B79" s="8" t="s">
        <v>100</v>
      </c>
      <c r="C79" s="9">
        <v>1</v>
      </c>
      <c r="D79" s="9"/>
      <c r="E79" s="198" t="s">
        <v>101</v>
      </c>
      <c r="F79" s="199" t="s">
        <v>94</v>
      </c>
    </row>
    <row r="80" spans="1:6" s="10" customFormat="1" x14ac:dyDescent="0.25">
      <c r="A80" s="198"/>
      <c r="B80" s="11" t="s">
        <v>102</v>
      </c>
      <c r="C80" s="9">
        <v>1</v>
      </c>
      <c r="D80" s="9"/>
      <c r="E80" s="198"/>
      <c r="F80" s="199"/>
    </row>
    <row r="81" spans="1:6" s="10" customFormat="1" x14ac:dyDescent="0.25">
      <c r="A81" s="198"/>
      <c r="B81" s="11" t="s">
        <v>36</v>
      </c>
      <c r="C81" s="9">
        <v>1</v>
      </c>
      <c r="D81" s="9"/>
      <c r="E81" s="198"/>
      <c r="F81" s="199"/>
    </row>
    <row r="82" spans="1:6" s="10" customFormat="1" x14ac:dyDescent="0.25">
      <c r="A82" s="198"/>
      <c r="B82" s="12" t="s">
        <v>37</v>
      </c>
      <c r="C82" s="9">
        <v>1</v>
      </c>
      <c r="D82" s="9"/>
      <c r="E82" s="198"/>
      <c r="F82" s="199"/>
    </row>
    <row r="83" spans="1:6" s="10" customFormat="1" x14ac:dyDescent="0.25">
      <c r="A83" s="198" t="s">
        <v>12</v>
      </c>
      <c r="B83" s="8" t="s">
        <v>103</v>
      </c>
      <c r="C83" s="9">
        <v>1</v>
      </c>
      <c r="D83" s="9"/>
      <c r="E83" s="198" t="s">
        <v>104</v>
      </c>
      <c r="F83" s="199" t="s">
        <v>105</v>
      </c>
    </row>
    <row r="84" spans="1:6" s="10" customFormat="1" x14ac:dyDescent="0.25">
      <c r="A84" s="198"/>
      <c r="B84" s="11" t="s">
        <v>106</v>
      </c>
      <c r="C84" s="9">
        <v>1</v>
      </c>
      <c r="D84" s="9"/>
      <c r="E84" s="198"/>
      <c r="F84" s="199"/>
    </row>
    <row r="85" spans="1:6" s="10" customFormat="1" x14ac:dyDescent="0.25">
      <c r="A85" s="198"/>
      <c r="B85" s="11" t="s">
        <v>36</v>
      </c>
      <c r="C85" s="9">
        <v>1</v>
      </c>
      <c r="D85" s="9"/>
      <c r="E85" s="198"/>
      <c r="F85" s="199"/>
    </row>
    <row r="86" spans="1:6" s="10" customFormat="1" x14ac:dyDescent="0.25">
      <c r="A86" s="198"/>
      <c r="B86" s="12" t="s">
        <v>37</v>
      </c>
      <c r="C86" s="9">
        <v>1</v>
      </c>
      <c r="D86" s="9"/>
      <c r="E86" s="198"/>
      <c r="F86" s="199"/>
    </row>
    <row r="87" spans="1:6" s="10" customFormat="1" x14ac:dyDescent="0.25">
      <c r="A87" s="198" t="s">
        <v>12</v>
      </c>
      <c r="B87" s="8" t="s">
        <v>107</v>
      </c>
      <c r="C87" s="9">
        <v>1</v>
      </c>
      <c r="D87" s="9"/>
      <c r="E87" s="198" t="s">
        <v>108</v>
      </c>
      <c r="F87" s="199" t="s">
        <v>105</v>
      </c>
    </row>
    <row r="88" spans="1:6" s="10" customFormat="1" x14ac:dyDescent="0.25">
      <c r="A88" s="198"/>
      <c r="B88" s="11" t="s">
        <v>109</v>
      </c>
      <c r="C88" s="9">
        <v>1</v>
      </c>
      <c r="D88" s="9"/>
      <c r="E88" s="198"/>
      <c r="F88" s="199"/>
    </row>
    <row r="89" spans="1:6" s="10" customFormat="1" x14ac:dyDescent="0.25">
      <c r="A89" s="198"/>
      <c r="B89" s="11" t="s">
        <v>36</v>
      </c>
      <c r="C89" s="9">
        <v>1</v>
      </c>
      <c r="D89" s="9"/>
      <c r="E89" s="198"/>
      <c r="F89" s="199"/>
    </row>
    <row r="90" spans="1:6" s="10" customFormat="1" x14ac:dyDescent="0.25">
      <c r="A90" s="198"/>
      <c r="B90" s="12" t="s">
        <v>37</v>
      </c>
      <c r="C90" s="9">
        <v>1</v>
      </c>
      <c r="D90" s="9"/>
      <c r="E90" s="198"/>
      <c r="F90" s="199"/>
    </row>
    <row r="91" spans="1:6" s="10" customFormat="1" x14ac:dyDescent="0.25">
      <c r="A91" s="198" t="s">
        <v>12</v>
      </c>
      <c r="B91" s="8" t="s">
        <v>110</v>
      </c>
      <c r="C91" s="9">
        <v>1</v>
      </c>
      <c r="D91" s="9"/>
      <c r="E91" s="198" t="s">
        <v>111</v>
      </c>
      <c r="F91" s="199" t="s">
        <v>105</v>
      </c>
    </row>
    <row r="92" spans="1:6" s="10" customFormat="1" x14ac:dyDescent="0.25">
      <c r="A92" s="198"/>
      <c r="B92" s="11" t="s">
        <v>112</v>
      </c>
      <c r="C92" s="9">
        <v>1</v>
      </c>
      <c r="D92" s="9"/>
      <c r="E92" s="198"/>
      <c r="F92" s="199"/>
    </row>
    <row r="93" spans="1:6" s="10" customFormat="1" x14ac:dyDescent="0.25">
      <c r="A93" s="198"/>
      <c r="B93" s="11" t="s">
        <v>36</v>
      </c>
      <c r="C93" s="9">
        <v>1</v>
      </c>
      <c r="D93" s="9"/>
      <c r="E93" s="198"/>
      <c r="F93" s="199"/>
    </row>
    <row r="94" spans="1:6" s="10" customFormat="1" x14ac:dyDescent="0.25">
      <c r="A94" s="198"/>
      <c r="B94" s="12" t="s">
        <v>37</v>
      </c>
      <c r="C94" s="9">
        <v>1</v>
      </c>
      <c r="D94" s="9"/>
      <c r="E94" s="198"/>
      <c r="F94" s="199"/>
    </row>
    <row r="95" spans="1:6" s="10" customFormat="1" x14ac:dyDescent="0.25">
      <c r="A95" s="198" t="s">
        <v>12</v>
      </c>
      <c r="B95" s="8" t="s">
        <v>113</v>
      </c>
      <c r="C95" s="9">
        <v>1</v>
      </c>
      <c r="D95" s="9"/>
      <c r="E95" s="198" t="s">
        <v>114</v>
      </c>
      <c r="F95" s="199" t="s">
        <v>115</v>
      </c>
    </row>
    <row r="96" spans="1:6" s="10" customFormat="1" x14ac:dyDescent="0.25">
      <c r="A96" s="198"/>
      <c r="B96" s="11" t="s">
        <v>116</v>
      </c>
      <c r="C96" s="9">
        <v>1</v>
      </c>
      <c r="D96" s="9"/>
      <c r="E96" s="198"/>
      <c r="F96" s="199"/>
    </row>
    <row r="97" spans="1:8" s="10" customFormat="1" x14ac:dyDescent="0.25">
      <c r="A97" s="198"/>
      <c r="B97" s="11" t="s">
        <v>36</v>
      </c>
      <c r="C97" s="9">
        <v>1</v>
      </c>
      <c r="D97" s="9"/>
      <c r="E97" s="198"/>
      <c r="F97" s="199"/>
    </row>
    <row r="98" spans="1:8" s="10" customFormat="1" x14ac:dyDescent="0.25">
      <c r="A98" s="198"/>
      <c r="B98" s="12" t="s">
        <v>37</v>
      </c>
      <c r="C98" s="9">
        <v>1</v>
      </c>
      <c r="D98" s="9"/>
      <c r="E98" s="198"/>
      <c r="F98" s="199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117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118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100</v>
      </c>
      <c r="C106" s="13"/>
      <c r="D106" s="13"/>
      <c r="E106" s="12" t="s">
        <v>101</v>
      </c>
      <c r="F106" s="19" t="s">
        <v>94</v>
      </c>
      <c r="H106" s="10" t="s">
        <v>119</v>
      </c>
    </row>
    <row r="107" spans="1:8" s="10" customFormat="1" ht="13.5" customHeight="1" x14ac:dyDescent="0.25">
      <c r="A107" s="1"/>
      <c r="B107" s="11" t="s">
        <v>103</v>
      </c>
      <c r="C107" s="13"/>
      <c r="D107" s="13"/>
      <c r="E107" s="12" t="s">
        <v>104</v>
      </c>
      <c r="F107" s="19" t="s">
        <v>105</v>
      </c>
    </row>
    <row r="108" spans="1:8" s="10" customFormat="1" ht="13.5" customHeight="1" x14ac:dyDescent="0.25">
      <c r="A108" s="1"/>
      <c r="B108" s="11" t="s">
        <v>107</v>
      </c>
      <c r="C108" s="13"/>
      <c r="D108" s="13"/>
      <c r="E108" s="12" t="s">
        <v>104</v>
      </c>
      <c r="F108" s="19" t="s">
        <v>105</v>
      </c>
    </row>
    <row r="109" spans="1:8" s="10" customFormat="1" ht="13.5" customHeight="1" x14ac:dyDescent="0.25">
      <c r="A109" s="1"/>
      <c r="B109" s="11" t="s">
        <v>110</v>
      </c>
      <c r="C109" s="13"/>
      <c r="D109" s="13"/>
      <c r="E109" s="12" t="s">
        <v>104</v>
      </c>
      <c r="F109" s="19" t="s">
        <v>105</v>
      </c>
    </row>
    <row r="110" spans="1:8" s="10" customFormat="1" ht="13.5" customHeight="1" x14ac:dyDescent="0.25">
      <c r="A110" s="1"/>
      <c r="B110" s="11" t="s">
        <v>113</v>
      </c>
      <c r="C110" s="13"/>
      <c r="D110" s="13"/>
      <c r="E110" s="12" t="s">
        <v>104</v>
      </c>
      <c r="F110" s="19" t="s">
        <v>105</v>
      </c>
    </row>
    <row r="111" spans="1:8" s="10" customFormat="1" ht="13.5" customHeight="1" x14ac:dyDescent="0.25">
      <c r="A111" s="1"/>
      <c r="B111" s="11" t="s">
        <v>120</v>
      </c>
      <c r="C111" s="13"/>
      <c r="D111" s="13"/>
      <c r="E111" s="12" t="s">
        <v>104</v>
      </c>
      <c r="F111" s="19" t="s">
        <v>105</v>
      </c>
    </row>
    <row r="112" spans="1:8" s="10" customFormat="1" ht="13.5" customHeight="1" x14ac:dyDescent="0.25">
      <c r="A112" s="1"/>
      <c r="B112" s="11" t="s">
        <v>121</v>
      </c>
      <c r="C112" s="13"/>
      <c r="D112" s="13"/>
      <c r="E112" s="12" t="s">
        <v>122</v>
      </c>
      <c r="F112" s="19" t="s">
        <v>115</v>
      </c>
    </row>
    <row r="113" spans="1:8" s="10" customFormat="1" ht="13.5" customHeight="1" x14ac:dyDescent="0.25">
      <c r="A113" s="1"/>
      <c r="B113" s="11" t="s">
        <v>123</v>
      </c>
      <c r="C113" s="13"/>
      <c r="D113" s="13"/>
      <c r="E113" s="12" t="s">
        <v>122</v>
      </c>
      <c r="F113" s="19" t="s">
        <v>115</v>
      </c>
    </row>
    <row r="114" spans="1:8" s="10" customFormat="1" ht="13.5" customHeight="1" x14ac:dyDescent="0.25">
      <c r="A114" s="1"/>
      <c r="B114" s="11" t="s">
        <v>124</v>
      </c>
      <c r="C114" s="13"/>
      <c r="D114" s="13"/>
      <c r="E114" s="12" t="s">
        <v>125</v>
      </c>
      <c r="F114" s="19" t="s">
        <v>126</v>
      </c>
    </row>
    <row r="115" spans="1:8" s="10" customFormat="1" ht="13.5" customHeight="1" x14ac:dyDescent="0.25">
      <c r="A115" s="1"/>
      <c r="B115" s="11" t="s">
        <v>127</v>
      </c>
      <c r="C115" s="13"/>
      <c r="D115" s="13"/>
      <c r="E115" s="12" t="s">
        <v>125</v>
      </c>
      <c r="F115" s="19" t="s">
        <v>126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128</v>
      </c>
      <c r="C125" s="22"/>
      <c r="D125" s="22"/>
      <c r="E125" s="23" t="s">
        <v>129</v>
      </c>
      <c r="F125" s="24" t="s">
        <v>130</v>
      </c>
      <c r="H125" s="197" t="s">
        <v>131</v>
      </c>
    </row>
    <row r="126" spans="1:8" s="10" customFormat="1" ht="13.5" customHeight="1" x14ac:dyDescent="0.25">
      <c r="A126" s="20">
        <v>2</v>
      </c>
      <c r="B126" s="21" t="s">
        <v>132</v>
      </c>
      <c r="C126" s="22"/>
      <c r="D126" s="22"/>
      <c r="E126" s="23" t="s">
        <v>133</v>
      </c>
      <c r="F126" s="24" t="s">
        <v>130</v>
      </c>
      <c r="H126" s="197"/>
    </row>
    <row r="127" spans="1:8" s="10" customFormat="1" ht="13.5" customHeight="1" x14ac:dyDescent="0.25">
      <c r="A127" s="20">
        <v>3</v>
      </c>
      <c r="B127" s="21" t="s">
        <v>134</v>
      </c>
      <c r="C127" s="22"/>
      <c r="D127" s="22"/>
      <c r="E127" s="23" t="s">
        <v>135</v>
      </c>
      <c r="F127" s="24" t="s">
        <v>136</v>
      </c>
      <c r="H127" s="197"/>
    </row>
    <row r="128" spans="1:8" x14ac:dyDescent="0.25">
      <c r="A128" s="20">
        <v>4</v>
      </c>
      <c r="B128" s="25" t="s">
        <v>137</v>
      </c>
      <c r="C128" s="26"/>
      <c r="D128" s="26"/>
      <c r="E128" s="27" t="s">
        <v>138</v>
      </c>
      <c r="F128" s="28" t="s">
        <v>136</v>
      </c>
      <c r="H128" s="197" t="s">
        <v>139</v>
      </c>
    </row>
    <row r="129" spans="1:8" s="29" customFormat="1" ht="13.5" customHeight="1" x14ac:dyDescent="0.25">
      <c r="A129" s="20">
        <v>5</v>
      </c>
      <c r="B129" s="25" t="s">
        <v>140</v>
      </c>
      <c r="C129" s="26"/>
      <c r="D129" s="26"/>
      <c r="E129" s="27" t="s">
        <v>141</v>
      </c>
      <c r="F129" s="28" t="s">
        <v>136</v>
      </c>
      <c r="H129" s="197"/>
    </row>
    <row r="130" spans="1:8" x14ac:dyDescent="0.25">
      <c r="A130" s="20">
        <v>6</v>
      </c>
      <c r="B130" s="25" t="s">
        <v>142</v>
      </c>
      <c r="C130" s="26"/>
      <c r="D130" s="26"/>
      <c r="E130" s="27" t="s">
        <v>143</v>
      </c>
      <c r="F130" s="28" t="s">
        <v>136</v>
      </c>
      <c r="H130" s="197"/>
    </row>
    <row r="131" spans="1:8" x14ac:dyDescent="0.25">
      <c r="A131" s="20">
        <v>7</v>
      </c>
      <c r="B131" s="30" t="s">
        <v>144</v>
      </c>
      <c r="C131" s="31"/>
      <c r="D131" s="31"/>
      <c r="E131" s="32" t="s">
        <v>145</v>
      </c>
      <c r="F131" s="33" t="s">
        <v>136</v>
      </c>
      <c r="H131" s="197" t="s">
        <v>146</v>
      </c>
    </row>
    <row r="132" spans="1:8" x14ac:dyDescent="0.25">
      <c r="A132" s="20">
        <v>8</v>
      </c>
      <c r="B132" s="30" t="s">
        <v>147</v>
      </c>
      <c r="C132" s="31"/>
      <c r="D132" s="31"/>
      <c r="E132" s="32" t="s">
        <v>148</v>
      </c>
      <c r="F132" s="33" t="s">
        <v>136</v>
      </c>
      <c r="H132" s="197"/>
    </row>
    <row r="133" spans="1:8" x14ac:dyDescent="0.25">
      <c r="A133" s="20">
        <v>9</v>
      </c>
      <c r="B133" s="30" t="s">
        <v>149</v>
      </c>
      <c r="C133" s="31"/>
      <c r="D133" s="31"/>
      <c r="E133" s="32" t="s">
        <v>150</v>
      </c>
      <c r="F133" s="33" t="s">
        <v>136</v>
      </c>
      <c r="H133" s="197"/>
    </row>
    <row r="134" spans="1:8" x14ac:dyDescent="0.25">
      <c r="A134" s="20">
        <v>10</v>
      </c>
      <c r="B134" s="34" t="s">
        <v>151</v>
      </c>
      <c r="C134" s="35"/>
      <c r="D134" s="35"/>
      <c r="E134" s="36" t="s">
        <v>152</v>
      </c>
      <c r="F134" s="37" t="s">
        <v>136</v>
      </c>
      <c r="H134" s="197" t="s">
        <v>153</v>
      </c>
    </row>
    <row r="135" spans="1:8" x14ac:dyDescent="0.25">
      <c r="A135" s="20">
        <v>11</v>
      </c>
      <c r="B135" s="34" t="s">
        <v>154</v>
      </c>
      <c r="C135" s="35"/>
      <c r="D135" s="35"/>
      <c r="E135" s="36" t="s">
        <v>155</v>
      </c>
      <c r="F135" s="37" t="s">
        <v>136</v>
      </c>
      <c r="H135" s="197"/>
    </row>
    <row r="136" spans="1:8" x14ac:dyDescent="0.25">
      <c r="A136" s="20">
        <v>12</v>
      </c>
      <c r="B136" s="34" t="s">
        <v>156</v>
      </c>
      <c r="C136" s="35"/>
      <c r="D136" s="35"/>
      <c r="E136" s="36" t="s">
        <v>157</v>
      </c>
      <c r="F136" s="37" t="s">
        <v>136</v>
      </c>
      <c r="H136" s="197"/>
    </row>
    <row r="137" spans="1:8" x14ac:dyDescent="0.25">
      <c r="A137" s="20"/>
    </row>
    <row r="138" spans="1:8" x14ac:dyDescent="0.25">
      <c r="A138" s="20">
        <v>13</v>
      </c>
      <c r="B138" s="38" t="s">
        <v>100</v>
      </c>
      <c r="E138" s="12" t="s">
        <v>101</v>
      </c>
      <c r="F138" s="19" t="s">
        <v>94</v>
      </c>
      <c r="G138" s="10"/>
      <c r="H138" s="197" t="s">
        <v>119</v>
      </c>
    </row>
    <row r="139" spans="1:8" x14ac:dyDescent="0.25">
      <c r="A139" s="20">
        <v>14</v>
      </c>
      <c r="B139" s="38" t="s">
        <v>103</v>
      </c>
      <c r="E139" s="12" t="s">
        <v>104</v>
      </c>
      <c r="F139" s="19" t="s">
        <v>105</v>
      </c>
      <c r="G139" s="10"/>
      <c r="H139" s="197"/>
    </row>
    <row r="140" spans="1:8" x14ac:dyDescent="0.25">
      <c r="A140" s="20">
        <v>15</v>
      </c>
      <c r="B140" s="38" t="s">
        <v>107</v>
      </c>
      <c r="E140" s="12" t="s">
        <v>104</v>
      </c>
      <c r="F140" s="19" t="s">
        <v>105</v>
      </c>
      <c r="G140" s="10"/>
      <c r="H140" s="197"/>
    </row>
    <row r="141" spans="1:8" x14ac:dyDescent="0.25">
      <c r="A141" s="20">
        <v>16</v>
      </c>
      <c r="B141" s="38" t="s">
        <v>110</v>
      </c>
      <c r="E141" s="12" t="s">
        <v>104</v>
      </c>
      <c r="F141" s="19" t="s">
        <v>105</v>
      </c>
      <c r="G141" s="10"/>
      <c r="H141" s="197"/>
    </row>
    <row r="142" spans="1:8" x14ac:dyDescent="0.25">
      <c r="A142" s="20">
        <v>17</v>
      </c>
      <c r="B142" s="38" t="s">
        <v>113</v>
      </c>
      <c r="E142" s="12" t="s">
        <v>104</v>
      </c>
      <c r="F142" s="19" t="s">
        <v>105</v>
      </c>
      <c r="G142" s="10"/>
      <c r="H142" s="197"/>
    </row>
    <row r="143" spans="1:8" x14ac:dyDescent="0.25">
      <c r="A143" s="20">
        <v>18</v>
      </c>
      <c r="B143" s="38" t="s">
        <v>120</v>
      </c>
      <c r="E143" s="12" t="s">
        <v>104</v>
      </c>
      <c r="F143" s="19" t="s">
        <v>105</v>
      </c>
      <c r="G143" s="10"/>
      <c r="H143" s="197"/>
    </row>
    <row r="144" spans="1:8" x14ac:dyDescent="0.25">
      <c r="A144" s="20">
        <v>19</v>
      </c>
      <c r="B144" s="38" t="s">
        <v>121</v>
      </c>
      <c r="E144" s="12" t="s">
        <v>122</v>
      </c>
      <c r="F144" s="19" t="s">
        <v>115</v>
      </c>
      <c r="G144" s="10"/>
      <c r="H144" s="197"/>
    </row>
    <row r="145" spans="1:8" x14ac:dyDescent="0.25">
      <c r="A145" s="20">
        <v>20</v>
      </c>
      <c r="B145" s="38" t="s">
        <v>123</v>
      </c>
      <c r="E145" s="12" t="s">
        <v>122</v>
      </c>
      <c r="F145" s="19" t="s">
        <v>115</v>
      </c>
      <c r="G145" s="10"/>
      <c r="H145" s="197"/>
    </row>
    <row r="146" spans="1:8" x14ac:dyDescent="0.25">
      <c r="A146" s="20">
        <v>21</v>
      </c>
      <c r="B146" s="38" t="s">
        <v>124</v>
      </c>
      <c r="E146" s="12" t="s">
        <v>125</v>
      </c>
      <c r="F146" s="19" t="s">
        <v>126</v>
      </c>
      <c r="G146" s="10"/>
      <c r="H146" s="197"/>
    </row>
    <row r="147" spans="1:8" x14ac:dyDescent="0.25">
      <c r="A147" s="20">
        <v>22</v>
      </c>
      <c r="B147" s="38" t="s">
        <v>127</v>
      </c>
      <c r="E147" s="12" t="s">
        <v>125</v>
      </c>
      <c r="F147" s="19" t="s">
        <v>126</v>
      </c>
      <c r="G147" s="10"/>
      <c r="H147" s="197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30"/>
  <sheetViews>
    <sheetView tabSelected="1" view="pageBreakPreview" zoomScaleNormal="80" zoomScaleSheetLayoutView="100" workbookViewId="0">
      <selection activeCell="D59" sqref="D59"/>
    </sheetView>
  </sheetViews>
  <sheetFormatPr defaultRowHeight="12.75" x14ac:dyDescent="0.25"/>
  <cols>
    <col min="1" max="1" width="4.25" style="39" bestFit="1" customWidth="1"/>
    <col min="2" max="2" width="62.5" style="40" customWidth="1"/>
    <col min="3" max="3" width="9" style="39"/>
    <col min="4" max="4" width="12.625" style="41" customWidth="1"/>
    <col min="5" max="5" width="12.625" style="57" customWidth="1"/>
    <col min="6" max="6" width="12.625" style="39" customWidth="1"/>
    <col min="7" max="7" width="14.125" style="39" customWidth="1"/>
    <col min="8" max="8" width="30.875" style="42" customWidth="1"/>
    <col min="9" max="9" width="65.75" style="40" customWidth="1"/>
    <col min="10" max="10" width="29.875" style="40" bestFit="1" customWidth="1"/>
    <col min="11" max="11" width="21.75" style="39" customWidth="1"/>
    <col min="12" max="16384" width="9" style="40"/>
  </cols>
  <sheetData>
    <row r="1" spans="1:10" ht="15" x14ac:dyDescent="0.25">
      <c r="E1" s="65"/>
      <c r="I1" s="45"/>
      <c r="J1" s="45"/>
    </row>
    <row r="2" spans="1:10" ht="19.5" customHeight="1" x14ac:dyDescent="0.25">
      <c r="E2" s="65"/>
      <c r="H2" s="69" t="s">
        <v>220</v>
      </c>
      <c r="I2" s="43"/>
      <c r="J2" s="58"/>
    </row>
    <row r="3" spans="1:10" ht="14.25" x14ac:dyDescent="0.25">
      <c r="B3" s="206" t="s">
        <v>209</v>
      </c>
      <c r="C3" s="206"/>
      <c r="D3" s="206"/>
      <c r="E3" s="206"/>
      <c r="F3" s="206"/>
      <c r="G3" s="206"/>
      <c r="H3" s="206"/>
      <c r="I3" s="206"/>
      <c r="J3" s="53"/>
    </row>
    <row r="4" spans="1:10" ht="44.25" customHeight="1" x14ac:dyDescent="0.25">
      <c r="B4" s="206" t="s">
        <v>563</v>
      </c>
      <c r="C4" s="206"/>
      <c r="D4" s="206"/>
      <c r="E4" s="206"/>
      <c r="F4" s="206"/>
      <c r="G4" s="206"/>
      <c r="H4" s="206"/>
      <c r="I4" s="206"/>
      <c r="J4" s="53"/>
    </row>
    <row r="6" spans="1:10" ht="42.75" customHeight="1" x14ac:dyDescent="0.25">
      <c r="A6" s="204" t="s">
        <v>193</v>
      </c>
      <c r="B6" s="207" t="s">
        <v>194</v>
      </c>
      <c r="C6" s="207" t="s">
        <v>195</v>
      </c>
      <c r="D6" s="207" t="s">
        <v>196</v>
      </c>
      <c r="E6" s="207"/>
      <c r="F6" s="207"/>
      <c r="G6" s="207"/>
      <c r="H6" s="207" t="s">
        <v>197</v>
      </c>
      <c r="I6" s="207" t="s">
        <v>198</v>
      </c>
      <c r="J6" s="59"/>
    </row>
    <row r="7" spans="1:10" ht="28.5" customHeight="1" x14ac:dyDescent="0.25">
      <c r="A7" s="205"/>
      <c r="B7" s="207"/>
      <c r="C7" s="207"/>
      <c r="D7" s="55" t="s">
        <v>199</v>
      </c>
      <c r="E7" s="55" t="s">
        <v>200</v>
      </c>
      <c r="F7" s="55" t="s">
        <v>201</v>
      </c>
      <c r="G7" s="55" t="s">
        <v>202</v>
      </c>
      <c r="H7" s="207"/>
      <c r="I7" s="207"/>
      <c r="J7" s="59"/>
    </row>
    <row r="8" spans="1:10" x14ac:dyDescent="0.25">
      <c r="A8" s="55">
        <v>1</v>
      </c>
      <c r="B8" s="55">
        <v>2</v>
      </c>
      <c r="C8" s="55">
        <v>3</v>
      </c>
      <c r="D8" s="56" t="s">
        <v>203</v>
      </c>
      <c r="E8" s="56" t="s">
        <v>204</v>
      </c>
      <c r="F8" s="56" t="s">
        <v>205</v>
      </c>
      <c r="G8" s="56" t="s">
        <v>206</v>
      </c>
      <c r="H8" s="72" t="s">
        <v>177</v>
      </c>
      <c r="I8" s="56" t="s">
        <v>178</v>
      </c>
      <c r="J8" s="60"/>
    </row>
    <row r="9" spans="1:10" ht="21.75" customHeight="1" x14ac:dyDescent="0.25">
      <c r="A9" s="86"/>
      <c r="B9" s="87" t="s">
        <v>564</v>
      </c>
      <c r="C9" s="86"/>
      <c r="D9" s="88"/>
      <c r="E9" s="88"/>
      <c r="F9" s="88"/>
      <c r="G9" s="88"/>
      <c r="H9" s="89"/>
      <c r="I9" s="88"/>
      <c r="J9" s="60"/>
    </row>
    <row r="10" spans="1:10" ht="25.5" customHeight="1" x14ac:dyDescent="0.25">
      <c r="A10" s="85"/>
      <c r="B10" s="74" t="s">
        <v>248</v>
      </c>
      <c r="C10" s="73"/>
      <c r="D10" s="73"/>
      <c r="E10" s="73"/>
      <c r="F10" s="73"/>
      <c r="G10" s="73"/>
      <c r="H10" s="76"/>
      <c r="I10" s="77"/>
      <c r="J10" s="58"/>
    </row>
    <row r="11" spans="1:10" ht="36" customHeight="1" x14ac:dyDescent="0.25">
      <c r="A11" s="63">
        <f>A9+1</f>
        <v>1</v>
      </c>
      <c r="B11" s="62" t="s">
        <v>579</v>
      </c>
      <c r="C11" s="63" t="s">
        <v>1</v>
      </c>
      <c r="D11" s="236">
        <v>258.13</v>
      </c>
      <c r="E11" s="55">
        <f>256.79+83</f>
        <v>339.79</v>
      </c>
      <c r="F11" s="55">
        <f>981+83</f>
        <v>1064</v>
      </c>
      <c r="G11" s="64">
        <f t="shared" ref="G11:G22" si="0">D11-E11</f>
        <v>-81.660000000000025</v>
      </c>
      <c r="H11" s="63" t="s">
        <v>583</v>
      </c>
      <c r="I11" s="62" t="s">
        <v>588</v>
      </c>
      <c r="J11" s="58"/>
    </row>
    <row r="12" spans="1:10" ht="30.75" customHeight="1" x14ac:dyDescent="0.25">
      <c r="A12" s="63">
        <f>A11+1</f>
        <v>2</v>
      </c>
      <c r="B12" s="62" t="s">
        <v>565</v>
      </c>
      <c r="C12" s="63" t="s">
        <v>1</v>
      </c>
      <c r="D12" s="236">
        <v>7.98</v>
      </c>
      <c r="E12" s="55">
        <v>9.7899999999999991</v>
      </c>
      <c r="F12" s="55">
        <v>153.22</v>
      </c>
      <c r="G12" s="64">
        <f t="shared" si="0"/>
        <v>-1.8099999999999987</v>
      </c>
      <c r="H12" s="63" t="s">
        <v>583</v>
      </c>
      <c r="I12" s="62" t="s">
        <v>589</v>
      </c>
      <c r="J12" s="58"/>
    </row>
    <row r="13" spans="1:10" ht="36" customHeight="1" x14ac:dyDescent="0.25">
      <c r="A13" s="63">
        <f>A12+1</f>
        <v>3</v>
      </c>
      <c r="B13" s="62" t="s">
        <v>580</v>
      </c>
      <c r="C13" s="63" t="s">
        <v>1</v>
      </c>
      <c r="D13" s="236">
        <v>6.37</v>
      </c>
      <c r="E13" s="55"/>
      <c r="F13" s="55"/>
      <c r="G13" s="64">
        <f t="shared" si="0"/>
        <v>6.37</v>
      </c>
      <c r="H13" s="63" t="s">
        <v>584</v>
      </c>
      <c r="I13" s="82" t="s">
        <v>590</v>
      </c>
      <c r="J13" s="58"/>
    </row>
    <row r="14" spans="1:10" ht="26.25" customHeight="1" x14ac:dyDescent="0.25">
      <c r="A14" s="63">
        <f t="shared" ref="A14:A19" si="1">A13+1</f>
        <v>4</v>
      </c>
      <c r="B14" s="62" t="s">
        <v>231</v>
      </c>
      <c r="C14" s="63" t="s">
        <v>1</v>
      </c>
      <c r="D14" s="236">
        <v>6.37</v>
      </c>
      <c r="E14" s="55"/>
      <c r="F14" s="55"/>
      <c r="G14" s="64">
        <f t="shared" si="0"/>
        <v>6.37</v>
      </c>
      <c r="H14" s="63" t="s">
        <v>584</v>
      </c>
      <c r="I14" s="93"/>
      <c r="J14" s="58"/>
    </row>
    <row r="15" spans="1:10" ht="26.25" customHeight="1" x14ac:dyDescent="0.25">
      <c r="A15" s="63">
        <f t="shared" si="1"/>
        <v>5</v>
      </c>
      <c r="B15" s="62" t="s">
        <v>581</v>
      </c>
      <c r="C15" s="63" t="s">
        <v>1</v>
      </c>
      <c r="D15" s="236">
        <v>6.7</v>
      </c>
      <c r="E15" s="55">
        <v>5.63</v>
      </c>
      <c r="F15" s="55">
        <v>5.63</v>
      </c>
      <c r="G15" s="64">
        <f t="shared" si="0"/>
        <v>1.0700000000000003</v>
      </c>
      <c r="H15" s="63" t="s">
        <v>585</v>
      </c>
      <c r="I15" s="93" t="s">
        <v>591</v>
      </c>
      <c r="J15" s="58"/>
    </row>
    <row r="16" spans="1:10" ht="26.25" customHeight="1" x14ac:dyDescent="0.25">
      <c r="A16" s="63">
        <f t="shared" si="1"/>
        <v>6</v>
      </c>
      <c r="B16" s="62" t="s">
        <v>582</v>
      </c>
      <c r="C16" s="63" t="s">
        <v>1</v>
      </c>
      <c r="D16" s="236">
        <v>59.89</v>
      </c>
      <c r="E16" s="55"/>
      <c r="F16" s="55"/>
      <c r="G16" s="64">
        <f t="shared" si="0"/>
        <v>59.89</v>
      </c>
      <c r="H16" s="63" t="s">
        <v>586</v>
      </c>
      <c r="I16" s="93" t="s">
        <v>592</v>
      </c>
      <c r="J16" s="58"/>
    </row>
    <row r="17" spans="1:10" ht="26.25" customHeight="1" x14ac:dyDescent="0.25">
      <c r="A17" s="63">
        <f t="shared" si="1"/>
        <v>7</v>
      </c>
      <c r="B17" s="62" t="s">
        <v>234</v>
      </c>
      <c r="C17" s="63" t="s">
        <v>1</v>
      </c>
      <c r="D17" s="236">
        <v>59.89</v>
      </c>
      <c r="E17" s="55"/>
      <c r="F17" s="55"/>
      <c r="G17" s="64">
        <f t="shared" si="0"/>
        <v>59.89</v>
      </c>
      <c r="H17" s="63" t="s">
        <v>586</v>
      </c>
      <c r="I17" s="93"/>
      <c r="J17" s="58"/>
    </row>
    <row r="18" spans="1:10" ht="30" customHeight="1" x14ac:dyDescent="0.25">
      <c r="A18" s="63">
        <f t="shared" si="1"/>
        <v>8</v>
      </c>
      <c r="B18" s="62" t="s">
        <v>249</v>
      </c>
      <c r="C18" s="63" t="s">
        <v>1</v>
      </c>
      <c r="D18" s="236">
        <v>150.66</v>
      </c>
      <c r="E18" s="55">
        <v>172.12</v>
      </c>
      <c r="F18" s="55">
        <v>338</v>
      </c>
      <c r="G18" s="64">
        <f t="shared" si="0"/>
        <v>-21.460000000000008</v>
      </c>
      <c r="H18" s="63" t="s">
        <v>587</v>
      </c>
      <c r="I18" s="82" t="s">
        <v>593</v>
      </c>
      <c r="J18" s="58"/>
    </row>
    <row r="19" spans="1:10" ht="27" customHeight="1" x14ac:dyDescent="0.25">
      <c r="A19" s="63">
        <f t="shared" si="1"/>
        <v>9</v>
      </c>
      <c r="B19" s="62" t="s">
        <v>234</v>
      </c>
      <c r="C19" s="63" t="s">
        <v>1</v>
      </c>
      <c r="D19" s="236">
        <v>150.66</v>
      </c>
      <c r="E19" s="55">
        <v>172.12</v>
      </c>
      <c r="F19" s="55">
        <v>33.799999999999997</v>
      </c>
      <c r="G19" s="64">
        <f t="shared" si="0"/>
        <v>-21.460000000000008</v>
      </c>
      <c r="H19" s="63" t="s">
        <v>587</v>
      </c>
      <c r="I19" s="93"/>
      <c r="J19" s="58"/>
    </row>
    <row r="20" spans="1:10" ht="24.75" customHeight="1" x14ac:dyDescent="0.25">
      <c r="A20" s="63"/>
      <c r="B20" s="71" t="s">
        <v>208</v>
      </c>
      <c r="C20" s="63"/>
      <c r="D20" s="55"/>
      <c r="E20" s="55"/>
      <c r="F20" s="55"/>
      <c r="G20" s="64"/>
      <c r="H20" s="63"/>
      <c r="I20" s="62"/>
      <c r="J20" s="58"/>
    </row>
    <row r="21" spans="1:10" ht="33" customHeight="1" x14ac:dyDescent="0.25">
      <c r="A21" s="63">
        <f>A19+1</f>
        <v>10</v>
      </c>
      <c r="B21" s="62" t="s">
        <v>250</v>
      </c>
      <c r="C21" s="63" t="s">
        <v>1</v>
      </c>
      <c r="D21" s="236">
        <v>115.45</v>
      </c>
      <c r="E21" s="55">
        <v>83</v>
      </c>
      <c r="F21" s="55">
        <v>83</v>
      </c>
      <c r="G21" s="64">
        <f t="shared" si="0"/>
        <v>32.450000000000003</v>
      </c>
      <c r="H21" s="63"/>
      <c r="I21" s="62"/>
      <c r="J21" s="58"/>
    </row>
    <row r="22" spans="1:10" ht="26.25" customHeight="1" x14ac:dyDescent="0.25">
      <c r="A22" s="63">
        <f>A21+1</f>
        <v>11</v>
      </c>
      <c r="B22" s="62" t="s">
        <v>235</v>
      </c>
      <c r="C22" s="63" t="s">
        <v>1</v>
      </c>
      <c r="D22" s="236">
        <v>115.45</v>
      </c>
      <c r="E22" s="55">
        <v>83</v>
      </c>
      <c r="F22" s="55">
        <v>83</v>
      </c>
      <c r="G22" s="64">
        <f t="shared" si="0"/>
        <v>32.450000000000003</v>
      </c>
      <c r="H22" s="63"/>
      <c r="I22" s="62"/>
      <c r="J22" s="58"/>
    </row>
    <row r="23" spans="1:10" ht="26.25" customHeight="1" x14ac:dyDescent="0.25">
      <c r="A23" s="63">
        <f>A22+1</f>
        <v>12</v>
      </c>
      <c r="B23" s="62" t="s">
        <v>232</v>
      </c>
      <c r="C23" s="63" t="s">
        <v>1</v>
      </c>
      <c r="D23" s="236">
        <v>115.45</v>
      </c>
      <c r="E23" s="55">
        <v>83</v>
      </c>
      <c r="F23" s="55">
        <v>83</v>
      </c>
      <c r="G23" s="64">
        <f t="shared" ref="G23" si="2">D23-E23</f>
        <v>32.450000000000003</v>
      </c>
      <c r="H23" s="63"/>
      <c r="I23" s="62"/>
      <c r="J23" s="58"/>
    </row>
    <row r="24" spans="1:10" ht="26.25" customHeight="1" x14ac:dyDescent="0.25">
      <c r="A24" s="85"/>
      <c r="B24" s="74" t="s">
        <v>246</v>
      </c>
      <c r="C24" s="73"/>
      <c r="D24" s="73"/>
      <c r="E24" s="73"/>
      <c r="F24" s="73"/>
      <c r="G24" s="73"/>
      <c r="H24" s="76"/>
      <c r="I24" s="77"/>
      <c r="J24" s="58"/>
    </row>
    <row r="25" spans="1:10" ht="33" customHeight="1" x14ac:dyDescent="0.25">
      <c r="A25" s="63">
        <f>A23+1</f>
        <v>13</v>
      </c>
      <c r="B25" s="62" t="s">
        <v>578</v>
      </c>
      <c r="C25" s="63" t="s">
        <v>1</v>
      </c>
      <c r="D25" s="236">
        <v>155.68</v>
      </c>
      <c r="E25" s="55">
        <v>73.790000000000006</v>
      </c>
      <c r="F25" s="55">
        <f>218+9</f>
        <v>227</v>
      </c>
      <c r="G25" s="64">
        <f t="shared" ref="G25:G94" si="3">D25-E25</f>
        <v>81.89</v>
      </c>
      <c r="H25" s="63" t="s">
        <v>595</v>
      </c>
      <c r="I25" s="62" t="s">
        <v>596</v>
      </c>
      <c r="J25" s="58"/>
    </row>
    <row r="26" spans="1:10" ht="33" customHeight="1" x14ac:dyDescent="0.25">
      <c r="A26" s="63">
        <f>A25+1</f>
        <v>14</v>
      </c>
      <c r="B26" s="62" t="s">
        <v>565</v>
      </c>
      <c r="C26" s="63" t="s">
        <v>1</v>
      </c>
      <c r="D26" s="236">
        <v>4.58</v>
      </c>
      <c r="E26" s="55">
        <v>3</v>
      </c>
      <c r="F26" s="55">
        <v>3.81</v>
      </c>
      <c r="G26" s="64">
        <f t="shared" si="3"/>
        <v>1.58</v>
      </c>
      <c r="H26" s="63" t="s">
        <v>583</v>
      </c>
      <c r="I26" s="62" t="s">
        <v>602</v>
      </c>
      <c r="J26" s="58"/>
    </row>
    <row r="27" spans="1:10" ht="26.25" customHeight="1" x14ac:dyDescent="0.25">
      <c r="A27" s="63">
        <f>A26+1</f>
        <v>15</v>
      </c>
      <c r="B27" s="62" t="s">
        <v>594</v>
      </c>
      <c r="C27" s="63" t="s">
        <v>1</v>
      </c>
      <c r="D27" s="236">
        <v>1.87</v>
      </c>
      <c r="E27" s="55"/>
      <c r="F27" s="55"/>
      <c r="G27" s="64">
        <f t="shared" si="3"/>
        <v>1.87</v>
      </c>
      <c r="H27" s="63" t="s">
        <v>598</v>
      </c>
      <c r="I27" s="62" t="s">
        <v>597</v>
      </c>
      <c r="J27" s="58"/>
    </row>
    <row r="28" spans="1:10" ht="26.25" customHeight="1" x14ac:dyDescent="0.25">
      <c r="A28" s="63">
        <f t="shared" ref="A28:A32" si="4">A27+1</f>
        <v>16</v>
      </c>
      <c r="B28" s="62" t="s">
        <v>231</v>
      </c>
      <c r="C28" s="63" t="s">
        <v>1</v>
      </c>
      <c r="D28" s="236">
        <v>1.87</v>
      </c>
      <c r="E28" s="55"/>
      <c r="F28" s="55"/>
      <c r="G28" s="64">
        <f t="shared" si="3"/>
        <v>1.87</v>
      </c>
      <c r="H28" s="63" t="s">
        <v>598</v>
      </c>
      <c r="I28" s="91"/>
      <c r="J28" s="58"/>
    </row>
    <row r="29" spans="1:10" ht="26.25" customHeight="1" x14ac:dyDescent="0.25">
      <c r="A29" s="63">
        <f t="shared" si="4"/>
        <v>17</v>
      </c>
      <c r="B29" s="62" t="s">
        <v>566</v>
      </c>
      <c r="C29" s="63" t="s">
        <v>1</v>
      </c>
      <c r="D29" s="236">
        <v>1.7</v>
      </c>
      <c r="E29" s="55"/>
      <c r="F29" s="55"/>
      <c r="G29" s="64">
        <f t="shared" si="3"/>
        <v>1.7</v>
      </c>
      <c r="H29" s="63" t="s">
        <v>599</v>
      </c>
      <c r="I29" s="91" t="s">
        <v>603</v>
      </c>
      <c r="J29" s="58"/>
    </row>
    <row r="30" spans="1:10" ht="28.5" customHeight="1" x14ac:dyDescent="0.25">
      <c r="A30" s="63">
        <f t="shared" si="4"/>
        <v>18</v>
      </c>
      <c r="B30" s="62" t="s">
        <v>581</v>
      </c>
      <c r="C30" s="63" t="s">
        <v>1</v>
      </c>
      <c r="D30" s="236">
        <v>0.35</v>
      </c>
      <c r="E30" s="55"/>
      <c r="F30" s="55"/>
      <c r="G30" s="64">
        <f t="shared" si="3"/>
        <v>0.35</v>
      </c>
      <c r="H30" s="63" t="s">
        <v>600</v>
      </c>
      <c r="I30" s="92" t="s">
        <v>604</v>
      </c>
      <c r="J30" s="58"/>
    </row>
    <row r="31" spans="1:10" ht="57.75" customHeight="1" x14ac:dyDescent="0.25">
      <c r="A31" s="63">
        <f t="shared" si="4"/>
        <v>19</v>
      </c>
      <c r="B31" s="62" t="s">
        <v>247</v>
      </c>
      <c r="C31" s="63" t="s">
        <v>1</v>
      </c>
      <c r="D31" s="236">
        <v>114.07</v>
      </c>
      <c r="E31" s="55">
        <v>86</v>
      </c>
      <c r="F31" s="55">
        <v>170</v>
      </c>
      <c r="G31" s="64">
        <f t="shared" si="3"/>
        <v>28.069999999999993</v>
      </c>
      <c r="H31" s="63" t="s">
        <v>601</v>
      </c>
      <c r="I31" s="82" t="s">
        <v>605</v>
      </c>
      <c r="J31" s="58"/>
    </row>
    <row r="32" spans="1:10" ht="26.25" customHeight="1" x14ac:dyDescent="0.25">
      <c r="A32" s="63">
        <f t="shared" si="4"/>
        <v>20</v>
      </c>
      <c r="B32" s="62" t="s">
        <v>234</v>
      </c>
      <c r="C32" s="63" t="s">
        <v>1</v>
      </c>
      <c r="D32" s="236">
        <v>114.07</v>
      </c>
      <c r="E32" s="55">
        <v>86</v>
      </c>
      <c r="F32" s="55">
        <v>170</v>
      </c>
      <c r="G32" s="64">
        <f t="shared" si="3"/>
        <v>28.069999999999993</v>
      </c>
      <c r="H32" s="63" t="s">
        <v>601</v>
      </c>
      <c r="I32" s="82"/>
      <c r="J32" s="58"/>
    </row>
    <row r="33" spans="1:11" ht="24.75" customHeight="1" x14ac:dyDescent="0.25">
      <c r="A33" s="63"/>
      <c r="B33" s="71" t="s">
        <v>208</v>
      </c>
      <c r="C33" s="63"/>
      <c r="D33" s="55"/>
      <c r="E33" s="55"/>
      <c r="F33" s="55"/>
      <c r="G33" s="64"/>
      <c r="H33" s="63"/>
      <c r="I33" s="62"/>
      <c r="J33" s="58"/>
    </row>
    <row r="34" spans="1:11" ht="33" customHeight="1" x14ac:dyDescent="0.25">
      <c r="A34" s="63">
        <f>A32+1</f>
        <v>21</v>
      </c>
      <c r="B34" s="62" t="s">
        <v>250</v>
      </c>
      <c r="C34" s="63" t="s">
        <v>1</v>
      </c>
      <c r="D34" s="236">
        <v>46.19</v>
      </c>
      <c r="E34" s="55">
        <v>8.7899999999999991</v>
      </c>
      <c r="F34" s="55">
        <v>8.7899999999999991</v>
      </c>
      <c r="G34" s="64">
        <f t="shared" ref="G34:G36" si="5">D34-E34</f>
        <v>37.4</v>
      </c>
      <c r="H34" s="63"/>
      <c r="I34" s="62" t="s">
        <v>567</v>
      </c>
      <c r="J34" s="58"/>
    </row>
    <row r="35" spans="1:11" ht="26.25" customHeight="1" x14ac:dyDescent="0.25">
      <c r="A35" s="63">
        <f>A34+1</f>
        <v>22</v>
      </c>
      <c r="B35" s="62" t="s">
        <v>235</v>
      </c>
      <c r="C35" s="63" t="s">
        <v>1</v>
      </c>
      <c r="D35" s="236">
        <v>46.19</v>
      </c>
      <c r="E35" s="55">
        <v>8.7899999999999991</v>
      </c>
      <c r="F35" s="55">
        <v>8.7899999999999991</v>
      </c>
      <c r="G35" s="64">
        <f t="shared" si="5"/>
        <v>37.4</v>
      </c>
      <c r="H35" s="63"/>
      <c r="I35" s="62"/>
      <c r="J35" s="58"/>
    </row>
    <row r="36" spans="1:11" ht="26.25" customHeight="1" x14ac:dyDescent="0.25">
      <c r="A36" s="63">
        <f>A35+1</f>
        <v>23</v>
      </c>
      <c r="B36" s="62" t="s">
        <v>232</v>
      </c>
      <c r="C36" s="63" t="s">
        <v>1</v>
      </c>
      <c r="D36" s="236">
        <v>46.19</v>
      </c>
      <c r="E36" s="55">
        <v>8.7899999999999991</v>
      </c>
      <c r="F36" s="55">
        <v>8.7899999999999991</v>
      </c>
      <c r="G36" s="64">
        <f t="shared" si="5"/>
        <v>37.4</v>
      </c>
      <c r="H36" s="63"/>
      <c r="I36" s="62"/>
      <c r="J36" s="58"/>
    </row>
    <row r="37" spans="1:11" ht="26.25" customHeight="1" x14ac:dyDescent="0.25">
      <c r="A37" s="73"/>
      <c r="B37" s="74" t="s">
        <v>568</v>
      </c>
      <c r="C37" s="73"/>
      <c r="D37" s="73"/>
      <c r="E37" s="73"/>
      <c r="F37" s="73"/>
      <c r="G37" s="73"/>
      <c r="H37" s="76"/>
      <c r="I37" s="77"/>
      <c r="J37" s="58"/>
    </row>
    <row r="38" spans="1:11" s="44" customFormat="1" ht="29.25" customHeight="1" x14ac:dyDescent="0.25">
      <c r="A38" s="63">
        <f>A36+1</f>
        <v>24</v>
      </c>
      <c r="B38" s="62" t="s">
        <v>569</v>
      </c>
      <c r="C38" s="63" t="s">
        <v>1</v>
      </c>
      <c r="D38" s="236">
        <v>0.7</v>
      </c>
      <c r="E38" s="55">
        <v>0.7</v>
      </c>
      <c r="F38" s="55">
        <v>0.7</v>
      </c>
      <c r="G38" s="64">
        <f t="shared" si="3"/>
        <v>0</v>
      </c>
      <c r="H38" s="63" t="s">
        <v>608</v>
      </c>
      <c r="I38" s="70" t="s">
        <v>684</v>
      </c>
      <c r="J38" s="83"/>
      <c r="K38" s="52"/>
    </row>
    <row r="39" spans="1:11" ht="41.25" customHeight="1" x14ac:dyDescent="0.25">
      <c r="A39" s="63">
        <f t="shared" ref="A39:A43" si="6">A38+1</f>
        <v>25</v>
      </c>
      <c r="B39" s="62" t="s">
        <v>570</v>
      </c>
      <c r="C39" s="63" t="s">
        <v>1</v>
      </c>
      <c r="D39" s="236">
        <v>15.84</v>
      </c>
      <c r="E39" s="55">
        <f>7.92+7.74</f>
        <v>15.66</v>
      </c>
      <c r="F39" s="55">
        <v>15.66</v>
      </c>
      <c r="G39" s="64">
        <f t="shared" si="3"/>
        <v>0.17999999999999972</v>
      </c>
      <c r="H39" s="63" t="s">
        <v>609</v>
      </c>
      <c r="I39" s="70" t="s">
        <v>614</v>
      </c>
      <c r="J39" s="58"/>
    </row>
    <row r="40" spans="1:11" ht="30" customHeight="1" x14ac:dyDescent="0.25">
      <c r="A40" s="63">
        <f t="shared" si="6"/>
        <v>26</v>
      </c>
      <c r="B40" s="62" t="s">
        <v>571</v>
      </c>
      <c r="C40" s="63" t="s">
        <v>1</v>
      </c>
      <c r="D40" s="236">
        <v>0.06</v>
      </c>
      <c r="E40" s="55">
        <v>0.02</v>
      </c>
      <c r="F40" s="55">
        <v>0.02</v>
      </c>
      <c r="G40" s="64">
        <f t="shared" si="3"/>
        <v>3.9999999999999994E-2</v>
      </c>
      <c r="H40" s="63" t="s">
        <v>610</v>
      </c>
      <c r="I40" s="84"/>
      <c r="J40" s="58"/>
    </row>
    <row r="41" spans="1:11" ht="45" customHeight="1" x14ac:dyDescent="0.25">
      <c r="A41" s="63">
        <f t="shared" si="6"/>
        <v>27</v>
      </c>
      <c r="B41" s="62" t="s">
        <v>572</v>
      </c>
      <c r="C41" s="63" t="s">
        <v>0</v>
      </c>
      <c r="D41" s="236">
        <v>153.65</v>
      </c>
      <c r="E41" s="55">
        <v>153.62</v>
      </c>
      <c r="F41" s="55">
        <v>171.64</v>
      </c>
      <c r="G41" s="64">
        <f t="shared" si="3"/>
        <v>3.0000000000001137E-2</v>
      </c>
      <c r="H41" s="63" t="s">
        <v>611</v>
      </c>
      <c r="I41" s="84"/>
      <c r="J41" s="58"/>
    </row>
    <row r="42" spans="1:11" ht="42" customHeight="1" x14ac:dyDescent="0.25">
      <c r="A42" s="63">
        <f t="shared" si="6"/>
        <v>28</v>
      </c>
      <c r="B42" s="62" t="s">
        <v>606</v>
      </c>
      <c r="C42" s="63" t="s">
        <v>0</v>
      </c>
      <c r="D42" s="236">
        <v>153.65</v>
      </c>
      <c r="E42" s="55"/>
      <c r="F42" s="55">
        <v>53.3</v>
      </c>
      <c r="G42" s="64">
        <f t="shared" si="3"/>
        <v>153.65</v>
      </c>
      <c r="H42" s="63" t="s">
        <v>611</v>
      </c>
      <c r="I42" s="84" t="s">
        <v>612</v>
      </c>
      <c r="J42" s="58"/>
    </row>
    <row r="43" spans="1:11" ht="42" customHeight="1" x14ac:dyDescent="0.25">
      <c r="A43" s="63">
        <f t="shared" si="6"/>
        <v>29</v>
      </c>
      <c r="B43" s="62" t="s">
        <v>607</v>
      </c>
      <c r="C43" s="63" t="s">
        <v>0</v>
      </c>
      <c r="D43" s="236">
        <v>153.65</v>
      </c>
      <c r="E43" s="55"/>
      <c r="F43" s="55">
        <v>53.3</v>
      </c>
      <c r="G43" s="64">
        <f t="shared" si="3"/>
        <v>153.65</v>
      </c>
      <c r="H43" s="63" t="s">
        <v>611</v>
      </c>
      <c r="I43" s="84" t="s">
        <v>613</v>
      </c>
      <c r="J43" s="58"/>
    </row>
    <row r="44" spans="1:11" s="44" customFormat="1" ht="21" customHeight="1" x14ac:dyDescent="0.25">
      <c r="A44" s="73"/>
      <c r="B44" s="182" t="s">
        <v>242</v>
      </c>
      <c r="C44" s="73"/>
      <c r="D44" s="73"/>
      <c r="E44" s="73"/>
      <c r="F44" s="73"/>
      <c r="G44" s="73"/>
      <c r="H44" s="76"/>
      <c r="I44" s="77"/>
      <c r="J44" s="61"/>
      <c r="K44" s="52"/>
    </row>
    <row r="45" spans="1:11" s="44" customFormat="1" ht="24" customHeight="1" x14ac:dyDescent="0.25">
      <c r="A45" s="63">
        <f>A43+1</f>
        <v>30</v>
      </c>
      <c r="B45" s="62" t="s">
        <v>627</v>
      </c>
      <c r="C45" s="63" t="s">
        <v>239</v>
      </c>
      <c r="D45" s="236">
        <v>67.13</v>
      </c>
      <c r="E45" s="64">
        <v>66</v>
      </c>
      <c r="F45" s="64">
        <v>66</v>
      </c>
      <c r="G45" s="64">
        <f>D45-E45</f>
        <v>1.1299999999999955</v>
      </c>
      <c r="H45" s="63" t="s">
        <v>615</v>
      </c>
      <c r="I45" s="62" t="s">
        <v>633</v>
      </c>
      <c r="J45" s="61"/>
      <c r="K45" s="52"/>
    </row>
    <row r="46" spans="1:11" s="44" customFormat="1" ht="43.5" customHeight="1" x14ac:dyDescent="0.25">
      <c r="A46" s="63">
        <f>A45+1</f>
        <v>31</v>
      </c>
      <c r="B46" s="62" t="s">
        <v>628</v>
      </c>
      <c r="C46" s="63" t="s">
        <v>239</v>
      </c>
      <c r="D46" s="236">
        <f>17.62+25.64+7.4</f>
        <v>50.660000000000004</v>
      </c>
      <c r="E46" s="64">
        <v>49</v>
      </c>
      <c r="F46" s="64">
        <v>49</v>
      </c>
      <c r="G46" s="64">
        <f>D46-E46</f>
        <v>1.6600000000000037</v>
      </c>
      <c r="H46" s="63" t="s">
        <v>631</v>
      </c>
      <c r="I46" s="62" t="s">
        <v>637</v>
      </c>
      <c r="J46" s="61"/>
      <c r="K46" s="52"/>
    </row>
    <row r="47" spans="1:11" s="44" customFormat="1" ht="24" customHeight="1" x14ac:dyDescent="0.25">
      <c r="A47" s="63">
        <f>A46+1</f>
        <v>32</v>
      </c>
      <c r="B47" s="62" t="s">
        <v>630</v>
      </c>
      <c r="C47" s="63" t="s">
        <v>239</v>
      </c>
      <c r="D47" s="236">
        <v>7.81</v>
      </c>
      <c r="E47" s="64">
        <v>7.81</v>
      </c>
      <c r="F47" s="64">
        <v>11</v>
      </c>
      <c r="G47" s="64">
        <f t="shared" ref="G47" si="7">D47-E47</f>
        <v>0</v>
      </c>
      <c r="H47" s="63" t="s">
        <v>625</v>
      </c>
      <c r="I47" s="62" t="s">
        <v>634</v>
      </c>
      <c r="J47" s="61"/>
      <c r="K47" s="52"/>
    </row>
    <row r="48" spans="1:11" s="44" customFormat="1" ht="24" customHeight="1" x14ac:dyDescent="0.25">
      <c r="A48" s="63">
        <f t="shared" ref="A48:A57" si="8">A47+1</f>
        <v>33</v>
      </c>
      <c r="B48" s="62" t="s">
        <v>629</v>
      </c>
      <c r="C48" s="63" t="s">
        <v>239</v>
      </c>
      <c r="D48" s="236">
        <f>4+4.5</f>
        <v>8.5</v>
      </c>
      <c r="E48" s="64">
        <v>8.5</v>
      </c>
      <c r="F48" s="64">
        <v>10.5</v>
      </c>
      <c r="G48" s="64">
        <f>D48-E48</f>
        <v>0</v>
      </c>
      <c r="H48" s="63" t="s">
        <v>632</v>
      </c>
      <c r="I48" s="62"/>
      <c r="J48" s="61"/>
      <c r="K48" s="52"/>
    </row>
    <row r="49" spans="1:11" s="44" customFormat="1" ht="24" customHeight="1" x14ac:dyDescent="0.25">
      <c r="A49" s="63">
        <f t="shared" si="8"/>
        <v>34</v>
      </c>
      <c r="B49" s="62" t="s">
        <v>577</v>
      </c>
      <c r="C49" s="63" t="s">
        <v>239</v>
      </c>
      <c r="D49" s="236">
        <v>1.75</v>
      </c>
      <c r="E49" s="64">
        <v>1.4</v>
      </c>
      <c r="F49" s="64">
        <v>1.4</v>
      </c>
      <c r="G49" s="64">
        <f t="shared" ref="G49" si="9">D49-E49</f>
        <v>0.35000000000000009</v>
      </c>
      <c r="H49" s="63" t="s">
        <v>625</v>
      </c>
      <c r="I49" s="62"/>
      <c r="J49" s="61"/>
      <c r="K49" s="52"/>
    </row>
    <row r="50" spans="1:11" s="44" customFormat="1" ht="45" customHeight="1" x14ac:dyDescent="0.25">
      <c r="A50" s="63">
        <f t="shared" si="8"/>
        <v>35</v>
      </c>
      <c r="B50" s="62" t="s">
        <v>620</v>
      </c>
      <c r="C50" s="63" t="s">
        <v>245</v>
      </c>
      <c r="D50" s="236">
        <f>4+2+6</f>
        <v>12</v>
      </c>
      <c r="E50" s="64">
        <v>12</v>
      </c>
      <c r="F50" s="64">
        <v>14</v>
      </c>
      <c r="G50" s="64">
        <f>D50-E50</f>
        <v>0</v>
      </c>
      <c r="H50" s="63" t="s">
        <v>631</v>
      </c>
      <c r="I50" s="62"/>
      <c r="J50" s="61"/>
      <c r="K50" s="52"/>
    </row>
    <row r="51" spans="1:11" s="44" customFormat="1" ht="26.25" customHeight="1" x14ac:dyDescent="0.25">
      <c r="A51" s="63">
        <f t="shared" si="8"/>
        <v>36</v>
      </c>
      <c r="B51" s="62" t="s">
        <v>621</v>
      </c>
      <c r="C51" s="63" t="s">
        <v>245</v>
      </c>
      <c r="D51" s="236">
        <f>4+4</f>
        <v>8</v>
      </c>
      <c r="E51" s="64">
        <v>8</v>
      </c>
      <c r="F51" s="64">
        <v>8</v>
      </c>
      <c r="G51" s="64">
        <f>D51-E51</f>
        <v>0</v>
      </c>
      <c r="H51" s="63" t="s">
        <v>632</v>
      </c>
      <c r="I51" s="62"/>
      <c r="J51" s="61"/>
      <c r="K51" s="52"/>
    </row>
    <row r="52" spans="1:11" s="44" customFormat="1" ht="24" customHeight="1" x14ac:dyDescent="0.25">
      <c r="A52" s="63">
        <f t="shared" si="8"/>
        <v>37</v>
      </c>
      <c r="B52" s="62" t="s">
        <v>576</v>
      </c>
      <c r="C52" s="63" t="s">
        <v>245</v>
      </c>
      <c r="D52" s="236">
        <v>6</v>
      </c>
      <c r="E52" s="64">
        <v>6</v>
      </c>
      <c r="F52" s="64">
        <v>6</v>
      </c>
      <c r="G52" s="64">
        <f t="shared" ref="G52" si="10">D52-E52</f>
        <v>0</v>
      </c>
      <c r="H52" s="63" t="s">
        <v>625</v>
      </c>
      <c r="I52" s="62"/>
      <c r="J52" s="61"/>
      <c r="K52" s="52"/>
    </row>
    <row r="53" spans="1:11" s="44" customFormat="1" ht="33.75" customHeight="1" x14ac:dyDescent="0.25">
      <c r="A53" s="63">
        <f t="shared" si="8"/>
        <v>38</v>
      </c>
      <c r="B53" s="62" t="s">
        <v>635</v>
      </c>
      <c r="C53" s="63" t="s">
        <v>245</v>
      </c>
      <c r="D53" s="236">
        <f>2+2</f>
        <v>4</v>
      </c>
      <c r="E53" s="64">
        <v>4</v>
      </c>
      <c r="F53" s="64">
        <v>4</v>
      </c>
      <c r="G53" s="64">
        <f>D53-E53</f>
        <v>0</v>
      </c>
      <c r="H53" s="63" t="s">
        <v>632</v>
      </c>
      <c r="I53" s="62"/>
      <c r="J53" s="61"/>
      <c r="K53" s="52"/>
    </row>
    <row r="54" spans="1:11" s="44" customFormat="1" ht="24" customHeight="1" x14ac:dyDescent="0.25">
      <c r="A54" s="63">
        <f t="shared" si="8"/>
        <v>39</v>
      </c>
      <c r="B54" s="62" t="s">
        <v>636</v>
      </c>
      <c r="C54" s="63" t="s">
        <v>245</v>
      </c>
      <c r="D54" s="236">
        <f>2+2</f>
        <v>4</v>
      </c>
      <c r="E54" s="64">
        <v>4</v>
      </c>
      <c r="F54" s="64">
        <v>4</v>
      </c>
      <c r="G54" s="64">
        <f>D54-E54</f>
        <v>0</v>
      </c>
      <c r="H54" s="63" t="s">
        <v>632</v>
      </c>
      <c r="I54" s="62"/>
      <c r="J54" s="61"/>
      <c r="K54" s="52"/>
    </row>
    <row r="55" spans="1:11" s="44" customFormat="1" ht="24" customHeight="1" x14ac:dyDescent="0.25">
      <c r="A55" s="63">
        <f t="shared" si="8"/>
        <v>40</v>
      </c>
      <c r="B55" s="62" t="s">
        <v>623</v>
      </c>
      <c r="C55" s="63" t="s">
        <v>245</v>
      </c>
      <c r="D55" s="236">
        <v>2</v>
      </c>
      <c r="E55" s="64">
        <v>2</v>
      </c>
      <c r="F55" s="64">
        <v>2</v>
      </c>
      <c r="G55" s="64">
        <f t="shared" ref="G55:G57" si="11">D55-E55</f>
        <v>0</v>
      </c>
      <c r="H55" s="63" t="s">
        <v>625</v>
      </c>
      <c r="I55" s="62"/>
      <c r="J55" s="61"/>
      <c r="K55" s="52"/>
    </row>
    <row r="56" spans="1:11" s="44" customFormat="1" ht="24" customHeight="1" x14ac:dyDescent="0.25">
      <c r="A56" s="63">
        <f t="shared" si="8"/>
        <v>41</v>
      </c>
      <c r="B56" s="62" t="s">
        <v>624</v>
      </c>
      <c r="C56" s="63" t="s">
        <v>245</v>
      </c>
      <c r="D56" s="236">
        <v>1</v>
      </c>
      <c r="E56" s="64">
        <v>1</v>
      </c>
      <c r="F56" s="64">
        <v>1</v>
      </c>
      <c r="G56" s="64">
        <f t="shared" si="11"/>
        <v>0</v>
      </c>
      <c r="H56" s="63" t="s">
        <v>625</v>
      </c>
      <c r="I56" s="62"/>
      <c r="J56" s="61"/>
      <c r="K56" s="52"/>
    </row>
    <row r="57" spans="1:11" s="44" customFormat="1" ht="24" customHeight="1" x14ac:dyDescent="0.25">
      <c r="A57" s="63">
        <f t="shared" si="8"/>
        <v>42</v>
      </c>
      <c r="B57" s="62" t="s">
        <v>673</v>
      </c>
      <c r="C57" s="63" t="s">
        <v>245</v>
      </c>
      <c r="D57" s="236">
        <f>14+10</f>
        <v>24</v>
      </c>
      <c r="E57" s="64"/>
      <c r="F57" s="64"/>
      <c r="G57" s="64">
        <f t="shared" si="11"/>
        <v>24</v>
      </c>
      <c r="H57" s="63" t="s">
        <v>631</v>
      </c>
      <c r="I57" s="62"/>
      <c r="J57" s="61"/>
      <c r="K57" s="52"/>
    </row>
    <row r="58" spans="1:11" s="44" customFormat="1" ht="24" customHeight="1" x14ac:dyDescent="0.25">
      <c r="A58" s="73"/>
      <c r="B58" s="182" t="s">
        <v>378</v>
      </c>
      <c r="C58" s="73"/>
      <c r="D58" s="73"/>
      <c r="E58" s="73"/>
      <c r="F58" s="73"/>
      <c r="G58" s="73"/>
      <c r="H58" s="76"/>
      <c r="I58" s="77"/>
      <c r="J58" s="61"/>
      <c r="K58" s="52"/>
    </row>
    <row r="59" spans="1:11" s="44" customFormat="1" ht="40.5" customHeight="1" x14ac:dyDescent="0.25">
      <c r="A59" s="63">
        <f>A57+1</f>
        <v>43</v>
      </c>
      <c r="B59" s="62" t="s">
        <v>618</v>
      </c>
      <c r="C59" s="63" t="s">
        <v>1</v>
      </c>
      <c r="D59" s="235">
        <f>4.03+2.23+1.94+3.3</f>
        <v>11.5</v>
      </c>
      <c r="E59" s="64">
        <v>6.25</v>
      </c>
      <c r="F59" s="64">
        <v>6.25</v>
      </c>
      <c r="G59" s="64">
        <f t="shared" ref="G59:G60" si="12">D59-E59</f>
        <v>5.25</v>
      </c>
      <c r="H59" s="63" t="s">
        <v>638</v>
      </c>
      <c r="I59" s="62"/>
      <c r="J59" s="61"/>
      <c r="K59" s="52"/>
    </row>
    <row r="60" spans="1:11" s="44" customFormat="1" ht="40.5" customHeight="1" x14ac:dyDescent="0.25">
      <c r="A60" s="63">
        <f>A59+1</f>
        <v>44</v>
      </c>
      <c r="B60" s="62" t="s">
        <v>619</v>
      </c>
      <c r="C60" s="63" t="s">
        <v>0</v>
      </c>
      <c r="D60" s="235">
        <f>67.24+17.65+25.68+53.4</f>
        <v>163.97</v>
      </c>
      <c r="E60" s="64">
        <v>110.6</v>
      </c>
      <c r="F60" s="64">
        <v>117</v>
      </c>
      <c r="G60" s="64">
        <f t="shared" si="12"/>
        <v>53.370000000000005</v>
      </c>
      <c r="H60" s="63" t="s">
        <v>638</v>
      </c>
      <c r="I60" s="62"/>
      <c r="J60" s="61"/>
      <c r="K60" s="52"/>
    </row>
    <row r="61" spans="1:11" s="44" customFormat="1" ht="24" customHeight="1" x14ac:dyDescent="0.25">
      <c r="A61" s="73"/>
      <c r="B61" s="182" t="s">
        <v>639</v>
      </c>
      <c r="C61" s="73"/>
      <c r="D61" s="73"/>
      <c r="E61" s="73"/>
      <c r="F61" s="73"/>
      <c r="G61" s="73"/>
      <c r="H61" s="76"/>
      <c r="I61" s="77"/>
      <c r="J61" s="61"/>
      <c r="K61" s="52"/>
    </row>
    <row r="62" spans="1:11" s="44" customFormat="1" ht="60.75" customHeight="1" x14ac:dyDescent="0.25">
      <c r="A62" s="63">
        <f>A60+1</f>
        <v>45</v>
      </c>
      <c r="B62" s="62" t="s">
        <v>616</v>
      </c>
      <c r="C62" s="63" t="s">
        <v>0</v>
      </c>
      <c r="D62" s="236">
        <f>33.52+6.43+8.8+12.8</f>
        <v>61.55</v>
      </c>
      <c r="E62" s="64">
        <v>35</v>
      </c>
      <c r="F62" s="64">
        <v>35</v>
      </c>
      <c r="G62" s="64">
        <f t="shared" ref="G62:G72" si="13">D62-E62</f>
        <v>26.549999999999997</v>
      </c>
      <c r="H62" s="63" t="s">
        <v>640</v>
      </c>
      <c r="I62" s="62"/>
      <c r="J62" s="61"/>
      <c r="K62" s="52"/>
    </row>
    <row r="63" spans="1:11" s="44" customFormat="1" ht="53.25" customHeight="1" x14ac:dyDescent="0.25">
      <c r="A63" s="63">
        <f>A62+1</f>
        <v>46</v>
      </c>
      <c r="B63" s="62" t="s">
        <v>617</v>
      </c>
      <c r="C63" s="63" t="s">
        <v>0</v>
      </c>
      <c r="D63" s="236">
        <f>33.52+6.43+8.8+12.8</f>
        <v>61.55</v>
      </c>
      <c r="E63" s="64">
        <v>35</v>
      </c>
      <c r="F63" s="64">
        <v>35</v>
      </c>
      <c r="G63" s="64">
        <f t="shared" si="13"/>
        <v>26.549999999999997</v>
      </c>
      <c r="H63" s="63" t="s">
        <v>640</v>
      </c>
      <c r="I63" s="62"/>
      <c r="J63" s="61"/>
      <c r="K63" s="52"/>
    </row>
    <row r="64" spans="1:11" s="44" customFormat="1" ht="24" customHeight="1" x14ac:dyDescent="0.25">
      <c r="A64" s="73"/>
      <c r="B64" s="182" t="s">
        <v>389</v>
      </c>
      <c r="C64" s="73"/>
      <c r="D64" s="73"/>
      <c r="E64" s="73"/>
      <c r="F64" s="73"/>
      <c r="G64" s="73"/>
      <c r="H64" s="76"/>
      <c r="I64" s="77"/>
      <c r="J64" s="61"/>
      <c r="K64" s="52"/>
    </row>
    <row r="65" spans="1:11" s="44" customFormat="1" ht="24" customHeight="1" x14ac:dyDescent="0.25">
      <c r="A65" s="63">
        <f>A63+1</f>
        <v>47</v>
      </c>
      <c r="B65" s="62" t="s">
        <v>641</v>
      </c>
      <c r="C65" s="63" t="s">
        <v>245</v>
      </c>
      <c r="D65" s="236">
        <v>4</v>
      </c>
      <c r="E65" s="64">
        <v>4</v>
      </c>
      <c r="F65" s="64">
        <v>4</v>
      </c>
      <c r="G65" s="64">
        <f t="shared" si="13"/>
        <v>0</v>
      </c>
      <c r="H65" s="63" t="s">
        <v>632</v>
      </c>
      <c r="I65" s="62" t="s">
        <v>642</v>
      </c>
      <c r="J65" s="61"/>
      <c r="K65" s="52"/>
    </row>
    <row r="66" spans="1:11" s="44" customFormat="1" ht="24" customHeight="1" x14ac:dyDescent="0.25">
      <c r="A66" s="73"/>
      <c r="B66" s="182" t="s">
        <v>575</v>
      </c>
      <c r="C66" s="73"/>
      <c r="D66" s="196"/>
      <c r="E66" s="73"/>
      <c r="F66" s="73"/>
      <c r="G66" s="73"/>
      <c r="H66" s="76"/>
      <c r="I66" s="77"/>
      <c r="J66" s="61"/>
      <c r="K66" s="52"/>
    </row>
    <row r="67" spans="1:11" s="44" customFormat="1" ht="24" customHeight="1" x14ac:dyDescent="0.25">
      <c r="A67" s="63">
        <f>A65+1</f>
        <v>48</v>
      </c>
      <c r="B67" s="62" t="s">
        <v>648</v>
      </c>
      <c r="C67" s="63" t="s">
        <v>239</v>
      </c>
      <c r="D67" s="236">
        <v>1.423</v>
      </c>
      <c r="E67" s="90">
        <v>1.423</v>
      </c>
      <c r="F67" s="90">
        <v>1.423</v>
      </c>
      <c r="G67" s="64">
        <f t="shared" si="13"/>
        <v>0</v>
      </c>
      <c r="H67" s="63" t="s">
        <v>600</v>
      </c>
      <c r="I67" s="62"/>
      <c r="J67" s="61"/>
      <c r="K67" s="52"/>
    </row>
    <row r="68" spans="1:11" s="44" customFormat="1" ht="67.5" customHeight="1" x14ac:dyDescent="0.25">
      <c r="A68" s="63">
        <f>A67+1</f>
        <v>49</v>
      </c>
      <c r="B68" s="62" t="s">
        <v>643</v>
      </c>
      <c r="C68" s="63" t="s">
        <v>1</v>
      </c>
      <c r="D68" s="235">
        <v>1.74</v>
      </c>
      <c r="E68" s="90">
        <v>2.153</v>
      </c>
      <c r="F68" s="90">
        <v>2.153</v>
      </c>
      <c r="G68" s="64">
        <f t="shared" si="13"/>
        <v>-0.41300000000000003</v>
      </c>
      <c r="H68" s="63" t="s">
        <v>600</v>
      </c>
      <c r="I68" s="70" t="s">
        <v>647</v>
      </c>
      <c r="J68" s="61"/>
      <c r="K68" s="52"/>
    </row>
    <row r="69" spans="1:11" s="44" customFormat="1" ht="24" customHeight="1" x14ac:dyDescent="0.25">
      <c r="A69" s="63">
        <f t="shared" ref="A69:A72" si="14">A68+1</f>
        <v>50</v>
      </c>
      <c r="B69" s="62" t="s">
        <v>297</v>
      </c>
      <c r="C69" s="63" t="s">
        <v>0</v>
      </c>
      <c r="D69" s="236">
        <v>1.05</v>
      </c>
      <c r="E69" s="90">
        <v>0.91</v>
      </c>
      <c r="F69" s="90">
        <v>1.4</v>
      </c>
      <c r="G69" s="64">
        <f t="shared" si="13"/>
        <v>0.14000000000000001</v>
      </c>
      <c r="H69" s="63" t="s">
        <v>600</v>
      </c>
      <c r="I69" s="70"/>
      <c r="J69" s="61"/>
      <c r="K69" s="52"/>
    </row>
    <row r="70" spans="1:11" s="44" customFormat="1" ht="24" customHeight="1" x14ac:dyDescent="0.25">
      <c r="A70" s="63">
        <f t="shared" si="14"/>
        <v>51</v>
      </c>
      <c r="B70" s="62" t="s">
        <v>644</v>
      </c>
      <c r="C70" s="63" t="s">
        <v>0</v>
      </c>
      <c r="D70" s="236">
        <v>1.05</v>
      </c>
      <c r="E70" s="64">
        <v>0.91</v>
      </c>
      <c r="F70" s="64">
        <v>1.4</v>
      </c>
      <c r="G70" s="64">
        <f t="shared" si="13"/>
        <v>0.14000000000000001</v>
      </c>
      <c r="H70" s="63" t="s">
        <v>600</v>
      </c>
      <c r="I70" s="62"/>
      <c r="J70" s="61"/>
      <c r="K70" s="52"/>
    </row>
    <row r="71" spans="1:11" s="44" customFormat="1" ht="24" customHeight="1" x14ac:dyDescent="0.25">
      <c r="A71" s="63">
        <f t="shared" si="14"/>
        <v>52</v>
      </c>
      <c r="B71" s="62" t="s">
        <v>645</v>
      </c>
      <c r="C71" s="63" t="s">
        <v>0</v>
      </c>
      <c r="D71" s="236">
        <v>1.05</v>
      </c>
      <c r="E71" s="64">
        <v>0.91</v>
      </c>
      <c r="F71" s="64">
        <v>1.4</v>
      </c>
      <c r="G71" s="64">
        <f t="shared" si="13"/>
        <v>0.14000000000000001</v>
      </c>
      <c r="H71" s="63" t="s">
        <v>600</v>
      </c>
      <c r="I71" s="62"/>
      <c r="J71" s="61"/>
      <c r="K71" s="52"/>
    </row>
    <row r="72" spans="1:11" s="44" customFormat="1" ht="24" customHeight="1" x14ac:dyDescent="0.25">
      <c r="A72" s="63">
        <f t="shared" si="14"/>
        <v>53</v>
      </c>
      <c r="B72" s="62" t="s">
        <v>646</v>
      </c>
      <c r="C72" s="63" t="s">
        <v>0</v>
      </c>
      <c r="D72" s="236">
        <v>17.32</v>
      </c>
      <c r="E72" s="64">
        <v>41.6</v>
      </c>
      <c r="F72" s="64">
        <v>41.6</v>
      </c>
      <c r="G72" s="64">
        <f t="shared" si="13"/>
        <v>-24.28</v>
      </c>
      <c r="H72" s="63" t="s">
        <v>600</v>
      </c>
      <c r="I72" s="70" t="s">
        <v>613</v>
      </c>
      <c r="J72" s="61"/>
      <c r="K72" s="52"/>
    </row>
    <row r="73" spans="1:11" ht="27" customHeight="1" x14ac:dyDescent="0.25">
      <c r="A73" s="78"/>
      <c r="B73" s="74" t="s">
        <v>573</v>
      </c>
      <c r="C73" s="78"/>
      <c r="D73" s="79"/>
      <c r="E73" s="79"/>
      <c r="F73" s="79"/>
      <c r="G73" s="75"/>
      <c r="H73" s="80"/>
      <c r="I73" s="81"/>
      <c r="J73" s="58"/>
    </row>
    <row r="74" spans="1:11" ht="222" customHeight="1" x14ac:dyDescent="0.25">
      <c r="A74" s="63">
        <f>A72+1</f>
        <v>54</v>
      </c>
      <c r="B74" s="62" t="s">
        <v>649</v>
      </c>
      <c r="C74" s="63" t="s">
        <v>1</v>
      </c>
      <c r="D74" s="236">
        <v>9.5399999999999991</v>
      </c>
      <c r="E74" s="55">
        <v>9.5399999999999991</v>
      </c>
      <c r="F74" s="55">
        <v>9.9</v>
      </c>
      <c r="G74" s="64">
        <f t="shared" si="3"/>
        <v>0</v>
      </c>
      <c r="H74" s="63" t="s">
        <v>650</v>
      </c>
      <c r="I74" s="70" t="s">
        <v>651</v>
      </c>
      <c r="J74" s="58"/>
    </row>
    <row r="75" spans="1:11" ht="24" customHeight="1" x14ac:dyDescent="0.25">
      <c r="A75" s="63">
        <f>A74+1</f>
        <v>55</v>
      </c>
      <c r="B75" s="62" t="s">
        <v>653</v>
      </c>
      <c r="C75" s="63" t="s">
        <v>239</v>
      </c>
      <c r="D75" s="236">
        <f>3*0.25</f>
        <v>0.75</v>
      </c>
      <c r="E75" s="55">
        <v>0.75</v>
      </c>
      <c r="F75" s="55">
        <v>0.75</v>
      </c>
      <c r="G75" s="64">
        <f t="shared" si="3"/>
        <v>0</v>
      </c>
      <c r="H75" s="63" t="s">
        <v>652</v>
      </c>
      <c r="I75" s="70" t="s">
        <v>658</v>
      </c>
      <c r="J75" s="58"/>
    </row>
    <row r="76" spans="1:11" ht="21" customHeight="1" x14ac:dyDescent="0.25">
      <c r="A76" s="63">
        <f t="shared" ref="A76:A82" si="15">A75+1</f>
        <v>56</v>
      </c>
      <c r="B76" s="62" t="s">
        <v>654</v>
      </c>
      <c r="C76" s="63" t="s">
        <v>239</v>
      </c>
      <c r="D76" s="236">
        <f>2*0.25</f>
        <v>0.5</v>
      </c>
      <c r="E76" s="55">
        <v>0.5</v>
      </c>
      <c r="F76" s="55">
        <v>0.5</v>
      </c>
      <c r="G76" s="64">
        <f t="shared" si="3"/>
        <v>0</v>
      </c>
      <c r="H76" s="63" t="s">
        <v>652</v>
      </c>
      <c r="I76" s="70" t="s">
        <v>659</v>
      </c>
      <c r="J76" s="58"/>
    </row>
    <row r="77" spans="1:11" ht="21" customHeight="1" x14ac:dyDescent="0.25">
      <c r="A77" s="63">
        <f t="shared" si="15"/>
        <v>57</v>
      </c>
      <c r="B77" s="62" t="s">
        <v>655</v>
      </c>
      <c r="C77" s="63" t="s">
        <v>239</v>
      </c>
      <c r="D77" s="236">
        <f>1*0.25</f>
        <v>0.25</v>
      </c>
      <c r="E77" s="55">
        <v>0.25</v>
      </c>
      <c r="F77" s="55">
        <v>0.25</v>
      </c>
      <c r="G77" s="64">
        <f t="shared" si="3"/>
        <v>0</v>
      </c>
      <c r="H77" s="63" t="s">
        <v>652</v>
      </c>
      <c r="I77" s="70" t="s">
        <v>660</v>
      </c>
      <c r="J77" s="58"/>
    </row>
    <row r="78" spans="1:11" ht="89.25" customHeight="1" x14ac:dyDescent="0.25">
      <c r="A78" s="63">
        <f t="shared" si="15"/>
        <v>58</v>
      </c>
      <c r="B78" s="62" t="s">
        <v>657</v>
      </c>
      <c r="C78" s="63" t="s">
        <v>1</v>
      </c>
      <c r="D78" s="235">
        <v>5.2</v>
      </c>
      <c r="E78" s="55">
        <v>4.7560000000000002</v>
      </c>
      <c r="F78" s="55">
        <v>4.7560000000000002</v>
      </c>
      <c r="G78" s="90">
        <f t="shared" si="3"/>
        <v>0.44399999999999995</v>
      </c>
      <c r="H78" s="63" t="s">
        <v>677</v>
      </c>
      <c r="I78" s="70" t="s">
        <v>676</v>
      </c>
      <c r="J78" s="58"/>
    </row>
    <row r="79" spans="1:11" ht="21.75" customHeight="1" x14ac:dyDescent="0.25">
      <c r="A79" s="63">
        <f t="shared" si="15"/>
        <v>59</v>
      </c>
      <c r="B79" s="62" t="s">
        <v>644</v>
      </c>
      <c r="C79" s="63" t="s">
        <v>0</v>
      </c>
      <c r="D79" s="236">
        <v>1.05</v>
      </c>
      <c r="E79" s="55"/>
      <c r="F79" s="55"/>
      <c r="G79" s="90">
        <f t="shared" si="3"/>
        <v>1.05</v>
      </c>
      <c r="H79" s="63" t="s">
        <v>625</v>
      </c>
      <c r="I79" s="70"/>
      <c r="J79" s="58"/>
    </row>
    <row r="80" spans="1:11" ht="21.75" customHeight="1" x14ac:dyDescent="0.25">
      <c r="A80" s="63">
        <f t="shared" si="15"/>
        <v>60</v>
      </c>
      <c r="B80" s="62" t="s">
        <v>645</v>
      </c>
      <c r="C80" s="63" t="s">
        <v>0</v>
      </c>
      <c r="D80" s="236">
        <v>1.05</v>
      </c>
      <c r="E80" s="55"/>
      <c r="F80" s="55"/>
      <c r="G80" s="90">
        <f t="shared" si="3"/>
        <v>1.05</v>
      </c>
      <c r="H80" s="63" t="s">
        <v>625</v>
      </c>
      <c r="I80" s="70"/>
      <c r="J80" s="58"/>
    </row>
    <row r="81" spans="1:11" ht="21" customHeight="1" x14ac:dyDescent="0.25">
      <c r="A81" s="63">
        <f t="shared" si="15"/>
        <v>61</v>
      </c>
      <c r="B81" s="62" t="s">
        <v>663</v>
      </c>
      <c r="C81" s="63" t="s">
        <v>0</v>
      </c>
      <c r="D81" s="236">
        <v>56.21</v>
      </c>
      <c r="E81" s="55"/>
      <c r="F81" s="55"/>
      <c r="G81" s="90">
        <f t="shared" si="3"/>
        <v>56.21</v>
      </c>
      <c r="H81" s="63" t="s">
        <v>656</v>
      </c>
      <c r="I81" s="70" t="s">
        <v>612</v>
      </c>
      <c r="J81" s="58"/>
    </row>
    <row r="82" spans="1:11" ht="21" customHeight="1" x14ac:dyDescent="0.25">
      <c r="A82" s="63">
        <f t="shared" si="15"/>
        <v>62</v>
      </c>
      <c r="B82" s="62" t="s">
        <v>664</v>
      </c>
      <c r="C82" s="63" t="s">
        <v>0</v>
      </c>
      <c r="D82" s="236">
        <v>56.21</v>
      </c>
      <c r="E82" s="55"/>
      <c r="F82" s="55"/>
      <c r="G82" s="90">
        <f t="shared" si="3"/>
        <v>56.21</v>
      </c>
      <c r="H82" s="63" t="s">
        <v>656</v>
      </c>
      <c r="I82" s="70" t="s">
        <v>613</v>
      </c>
      <c r="J82" s="58"/>
    </row>
    <row r="83" spans="1:11" s="44" customFormat="1" ht="27" customHeight="1" x14ac:dyDescent="0.25">
      <c r="A83" s="73"/>
      <c r="B83" s="74" t="s">
        <v>575</v>
      </c>
      <c r="C83" s="73"/>
      <c r="D83" s="73"/>
      <c r="E83" s="73"/>
      <c r="F83" s="73"/>
      <c r="G83" s="75"/>
      <c r="H83" s="76"/>
      <c r="I83" s="77"/>
      <c r="J83" s="61"/>
      <c r="K83" s="52"/>
    </row>
    <row r="84" spans="1:11" s="44" customFormat="1" ht="139.5" customHeight="1" x14ac:dyDescent="0.25">
      <c r="A84" s="63">
        <f>A82+1</f>
        <v>63</v>
      </c>
      <c r="B84" s="62" t="s">
        <v>666</v>
      </c>
      <c r="C84" s="63" t="s">
        <v>1</v>
      </c>
      <c r="D84" s="236">
        <v>1.34</v>
      </c>
      <c r="E84" s="55">
        <v>0.78</v>
      </c>
      <c r="F84" s="55">
        <v>0.78</v>
      </c>
      <c r="G84" s="90">
        <f t="shared" si="3"/>
        <v>0.56000000000000005</v>
      </c>
      <c r="H84" s="63" t="s">
        <v>632</v>
      </c>
      <c r="I84" s="70" t="s">
        <v>667</v>
      </c>
      <c r="J84" s="61"/>
      <c r="K84" s="52"/>
    </row>
    <row r="85" spans="1:11" s="44" customFormat="1" ht="27" customHeight="1" x14ac:dyDescent="0.25">
      <c r="A85" s="63">
        <f>A84+1</f>
        <v>64</v>
      </c>
      <c r="B85" s="62" t="s">
        <v>674</v>
      </c>
      <c r="C85" s="63" t="s">
        <v>308</v>
      </c>
      <c r="D85" s="236">
        <v>141.78</v>
      </c>
      <c r="E85" s="55"/>
      <c r="F85" s="55"/>
      <c r="G85" s="90"/>
      <c r="H85" s="63" t="s">
        <v>622</v>
      </c>
      <c r="I85" s="70"/>
      <c r="J85" s="61"/>
      <c r="K85" s="52"/>
    </row>
    <row r="86" spans="1:11" s="44" customFormat="1" ht="27" customHeight="1" x14ac:dyDescent="0.25">
      <c r="A86" s="73"/>
      <c r="B86" s="74" t="s">
        <v>669</v>
      </c>
      <c r="C86" s="73"/>
      <c r="D86" s="73"/>
      <c r="E86" s="73"/>
      <c r="F86" s="73"/>
      <c r="G86" s="75"/>
      <c r="H86" s="76"/>
      <c r="I86" s="77"/>
      <c r="J86" s="61"/>
      <c r="K86" s="52"/>
    </row>
    <row r="87" spans="1:11" ht="21" customHeight="1" x14ac:dyDescent="0.25">
      <c r="A87" s="63">
        <f>A85+1</f>
        <v>65</v>
      </c>
      <c r="B87" s="62" t="s">
        <v>661</v>
      </c>
      <c r="C87" s="63" t="s">
        <v>245</v>
      </c>
      <c r="D87" s="236">
        <v>2</v>
      </c>
      <c r="E87" s="55">
        <v>2</v>
      </c>
      <c r="F87" s="55">
        <v>2</v>
      </c>
      <c r="G87" s="90">
        <f t="shared" ref="G87" si="16">D87-E87</f>
        <v>0</v>
      </c>
      <c r="H87" s="63" t="s">
        <v>656</v>
      </c>
      <c r="I87" s="70"/>
      <c r="J87" s="58"/>
    </row>
    <row r="88" spans="1:11" s="44" customFormat="1" ht="33" customHeight="1" x14ac:dyDescent="0.25">
      <c r="A88" s="63">
        <f>A87+1</f>
        <v>66</v>
      </c>
      <c r="B88" s="62" t="s">
        <v>668</v>
      </c>
      <c r="C88" s="63" t="s">
        <v>245</v>
      </c>
      <c r="D88" s="236">
        <v>4</v>
      </c>
      <c r="E88" s="55">
        <v>4</v>
      </c>
      <c r="F88" s="55">
        <v>4</v>
      </c>
      <c r="G88" s="90">
        <f t="shared" si="3"/>
        <v>0</v>
      </c>
      <c r="H88" s="63" t="s">
        <v>632</v>
      </c>
      <c r="I88" s="70" t="s">
        <v>670</v>
      </c>
      <c r="J88" s="61"/>
      <c r="K88" s="52"/>
    </row>
    <row r="89" spans="1:11" ht="21" customHeight="1" x14ac:dyDescent="0.25">
      <c r="A89" s="63">
        <f t="shared" ref="A89:A91" si="17">A88+1</f>
        <v>67</v>
      </c>
      <c r="B89" s="62" t="s">
        <v>661</v>
      </c>
      <c r="C89" s="63" t="s">
        <v>245</v>
      </c>
      <c r="D89" s="236">
        <v>2</v>
      </c>
      <c r="E89" s="55">
        <v>2</v>
      </c>
      <c r="F89" s="55">
        <v>2</v>
      </c>
      <c r="G89" s="90">
        <f t="shared" ref="G89:G91" si="18">D89-E89</f>
        <v>0</v>
      </c>
      <c r="H89" s="63" t="s">
        <v>656</v>
      </c>
      <c r="I89" s="70"/>
      <c r="J89" s="58"/>
    </row>
    <row r="90" spans="1:11" ht="21" customHeight="1" x14ac:dyDescent="0.25">
      <c r="A90" s="63">
        <f t="shared" si="17"/>
        <v>68</v>
      </c>
      <c r="B90" s="62" t="s">
        <v>662</v>
      </c>
      <c r="C90" s="63" t="s">
        <v>1</v>
      </c>
      <c r="D90" s="236">
        <v>2.1999999999999999E-2</v>
      </c>
      <c r="E90" s="55">
        <v>2.1999999999999999E-2</v>
      </c>
      <c r="F90" s="55">
        <v>0.621</v>
      </c>
      <c r="G90" s="90">
        <f t="shared" si="18"/>
        <v>0</v>
      </c>
      <c r="H90" s="63" t="s">
        <v>625</v>
      </c>
      <c r="I90" s="70"/>
      <c r="J90" s="58"/>
    </row>
    <row r="91" spans="1:11" ht="21" customHeight="1" x14ac:dyDescent="0.25">
      <c r="A91" s="63">
        <f t="shared" si="17"/>
        <v>69</v>
      </c>
      <c r="B91" s="62" t="s">
        <v>574</v>
      </c>
      <c r="C91" s="63" t="s">
        <v>665</v>
      </c>
      <c r="D91" s="235">
        <v>10</v>
      </c>
      <c r="E91" s="55">
        <v>10</v>
      </c>
      <c r="F91" s="55">
        <v>23.55</v>
      </c>
      <c r="G91" s="90">
        <f t="shared" si="18"/>
        <v>0</v>
      </c>
      <c r="H91" s="63" t="s">
        <v>625</v>
      </c>
      <c r="I91" s="70"/>
      <c r="J91" s="58"/>
    </row>
    <row r="92" spans="1:11" s="44" customFormat="1" ht="27" customHeight="1" x14ac:dyDescent="0.25">
      <c r="A92" s="73"/>
      <c r="B92" s="74" t="s">
        <v>675</v>
      </c>
      <c r="C92" s="73"/>
      <c r="D92" s="73"/>
      <c r="E92" s="73"/>
      <c r="F92" s="73"/>
      <c r="G92" s="75"/>
      <c r="H92" s="76"/>
      <c r="I92" s="77"/>
      <c r="J92" s="61"/>
      <c r="K92" s="52"/>
    </row>
    <row r="93" spans="1:11" s="44" customFormat="1" ht="27" customHeight="1" x14ac:dyDescent="0.25">
      <c r="A93" s="63">
        <f>A91+1</f>
        <v>70</v>
      </c>
      <c r="B93" s="62" t="s">
        <v>671</v>
      </c>
      <c r="C93" s="63" t="s">
        <v>245</v>
      </c>
      <c r="D93" s="236">
        <v>2</v>
      </c>
      <c r="E93" s="55">
        <v>2</v>
      </c>
      <c r="F93" s="55">
        <v>2</v>
      </c>
      <c r="G93" s="90">
        <f t="shared" si="3"/>
        <v>0</v>
      </c>
      <c r="H93" s="63" t="s">
        <v>626</v>
      </c>
      <c r="I93" s="70"/>
      <c r="J93" s="61"/>
      <c r="K93" s="52"/>
    </row>
    <row r="94" spans="1:11" s="44" customFormat="1" ht="27" customHeight="1" x14ac:dyDescent="0.25">
      <c r="A94" s="63">
        <f>A93+1</f>
        <v>71</v>
      </c>
      <c r="B94" s="62" t="s">
        <v>672</v>
      </c>
      <c r="C94" s="63" t="s">
        <v>245</v>
      </c>
      <c r="D94" s="236">
        <v>1</v>
      </c>
      <c r="E94" s="55"/>
      <c r="F94" s="55"/>
      <c r="G94" s="90">
        <f t="shared" si="3"/>
        <v>1</v>
      </c>
      <c r="H94" s="63" t="s">
        <v>626</v>
      </c>
      <c r="I94" s="70"/>
      <c r="J94" s="61"/>
      <c r="K94" s="52"/>
    </row>
    <row r="95" spans="1:11" s="44" customFormat="1" ht="27" customHeight="1" x14ac:dyDescent="0.25">
      <c r="A95" s="73"/>
      <c r="B95" s="74" t="s">
        <v>678</v>
      </c>
      <c r="C95" s="73"/>
      <c r="D95" s="73"/>
      <c r="E95" s="73"/>
      <c r="F95" s="73"/>
      <c r="G95" s="75"/>
      <c r="H95" s="76"/>
      <c r="I95" s="77"/>
      <c r="J95" s="61"/>
      <c r="K95" s="52"/>
    </row>
    <row r="96" spans="1:11" s="44" customFormat="1" ht="27" customHeight="1" x14ac:dyDescent="0.25">
      <c r="A96" s="63">
        <f>A94+1</f>
        <v>72</v>
      </c>
      <c r="B96" s="62" t="s">
        <v>679</v>
      </c>
      <c r="C96" s="63" t="s">
        <v>308</v>
      </c>
      <c r="D96" s="235">
        <v>446.4</v>
      </c>
      <c r="E96" s="55"/>
      <c r="F96" s="55"/>
      <c r="G96" s="90">
        <f t="shared" ref="G96:G99" si="19">D96-E96</f>
        <v>446.4</v>
      </c>
      <c r="H96" s="63" t="s">
        <v>685</v>
      </c>
      <c r="I96" s="70" t="s">
        <v>683</v>
      </c>
      <c r="J96" s="61"/>
      <c r="K96" s="52"/>
    </row>
    <row r="97" spans="1:11" s="44" customFormat="1" ht="27" customHeight="1" x14ac:dyDescent="0.25">
      <c r="A97" s="63">
        <f>A96+1</f>
        <v>73</v>
      </c>
      <c r="B97" s="62" t="s">
        <v>680</v>
      </c>
      <c r="C97" s="63" t="s">
        <v>308</v>
      </c>
      <c r="D97" s="235">
        <v>446.4</v>
      </c>
      <c r="E97" s="55"/>
      <c r="F97" s="55">
        <v>892</v>
      </c>
      <c r="G97" s="90">
        <f t="shared" si="19"/>
        <v>446.4</v>
      </c>
      <c r="H97" s="63" t="s">
        <v>685</v>
      </c>
      <c r="I97" s="70"/>
      <c r="J97" s="61"/>
      <c r="K97" s="52"/>
    </row>
    <row r="98" spans="1:11" s="44" customFormat="1" ht="27" customHeight="1" x14ac:dyDescent="0.25">
      <c r="A98" s="63">
        <f t="shared" ref="A98:A99" si="20">A97+1</f>
        <v>74</v>
      </c>
      <c r="B98" s="62" t="s">
        <v>681</v>
      </c>
      <c r="C98" s="63" t="s">
        <v>0</v>
      </c>
      <c r="D98" s="235">
        <v>16</v>
      </c>
      <c r="E98" s="55"/>
      <c r="F98" s="55"/>
      <c r="G98" s="90">
        <f t="shared" si="19"/>
        <v>16</v>
      </c>
      <c r="H98" s="63" t="s">
        <v>685</v>
      </c>
      <c r="I98" s="70"/>
      <c r="J98" s="61"/>
      <c r="K98" s="52"/>
    </row>
    <row r="99" spans="1:11" s="44" customFormat="1" ht="27" customHeight="1" x14ac:dyDescent="0.25">
      <c r="A99" s="63">
        <f t="shared" si="20"/>
        <v>75</v>
      </c>
      <c r="B99" s="62" t="s">
        <v>682</v>
      </c>
      <c r="C99" s="63" t="s">
        <v>0</v>
      </c>
      <c r="D99" s="235">
        <v>16</v>
      </c>
      <c r="E99" s="55"/>
      <c r="F99" s="55">
        <v>26.1</v>
      </c>
      <c r="G99" s="90">
        <f t="shared" si="19"/>
        <v>16</v>
      </c>
      <c r="H99" s="63" t="s">
        <v>685</v>
      </c>
      <c r="I99" s="70"/>
      <c r="J99" s="61"/>
      <c r="K99" s="52"/>
    </row>
    <row r="100" spans="1:11" x14ac:dyDescent="0.25">
      <c r="E100" s="66"/>
      <c r="F100" s="41"/>
      <c r="G100" s="68"/>
    </row>
    <row r="102" spans="1:11" s="49" customFormat="1" ht="15" x14ac:dyDescent="0.25">
      <c r="A102" s="45"/>
      <c r="B102" s="46" t="s">
        <v>210</v>
      </c>
      <c r="C102" s="45"/>
      <c r="D102" s="47"/>
      <c r="E102" s="67"/>
      <c r="F102" s="45"/>
      <c r="G102" s="45"/>
      <c r="H102" s="48"/>
      <c r="K102" s="45"/>
    </row>
    <row r="103" spans="1:11" s="49" customFormat="1" ht="15" x14ac:dyDescent="0.25">
      <c r="A103" s="45"/>
      <c r="B103" s="46" t="s">
        <v>211</v>
      </c>
      <c r="C103" s="45"/>
      <c r="D103" s="47"/>
      <c r="E103" s="67"/>
      <c r="F103" s="45"/>
      <c r="G103" s="45"/>
      <c r="H103" s="48"/>
      <c r="K103" s="45"/>
    </row>
    <row r="104" spans="1:11" s="49" customFormat="1" ht="15" x14ac:dyDescent="0.25">
      <c r="A104" s="45"/>
      <c r="B104" s="46" t="s">
        <v>212</v>
      </c>
      <c r="C104" s="45"/>
      <c r="D104" s="47"/>
      <c r="E104" s="67"/>
      <c r="F104" s="45"/>
      <c r="G104" s="45"/>
      <c r="H104" s="48"/>
      <c r="K104" s="45"/>
    </row>
    <row r="105" spans="1:11" s="49" customFormat="1" ht="15" x14ac:dyDescent="0.25">
      <c r="A105" s="45"/>
      <c r="B105" s="46" t="s">
        <v>213</v>
      </c>
      <c r="C105" s="45"/>
      <c r="D105" s="47"/>
      <c r="E105" s="67"/>
      <c r="F105" s="45"/>
      <c r="G105" s="45"/>
      <c r="H105" s="48"/>
      <c r="K105" s="45"/>
    </row>
    <row r="106" spans="1:11" s="49" customFormat="1" ht="15" x14ac:dyDescent="0.25">
      <c r="A106" s="45"/>
      <c r="B106" s="46" t="s">
        <v>214</v>
      </c>
      <c r="C106" s="45"/>
      <c r="D106" s="47"/>
      <c r="E106" s="67"/>
      <c r="F106" s="45"/>
      <c r="G106" s="45"/>
      <c r="H106" s="48"/>
      <c r="K106" s="45"/>
    </row>
    <row r="107" spans="1:11" s="49" customFormat="1" ht="15" x14ac:dyDescent="0.25">
      <c r="A107" s="45"/>
      <c r="B107" s="46" t="s">
        <v>216</v>
      </c>
      <c r="C107" s="45"/>
      <c r="D107" s="47"/>
      <c r="E107" s="67"/>
      <c r="F107" s="45"/>
      <c r="G107" s="45"/>
      <c r="H107" s="48"/>
      <c r="K107" s="45"/>
    </row>
    <row r="108" spans="1:11" s="49" customFormat="1" ht="15" x14ac:dyDescent="0.25">
      <c r="A108" s="45"/>
      <c r="B108" s="46" t="s">
        <v>215</v>
      </c>
      <c r="C108" s="45"/>
      <c r="D108" s="47"/>
      <c r="E108" s="67"/>
      <c r="F108" s="45"/>
      <c r="G108" s="45"/>
      <c r="H108" s="48"/>
      <c r="K108" s="45"/>
    </row>
    <row r="109" spans="1:11" s="49" customFormat="1" ht="15" x14ac:dyDescent="0.25">
      <c r="A109" s="45"/>
      <c r="B109" s="46"/>
      <c r="C109" s="45"/>
      <c r="D109" s="47"/>
      <c r="E109" s="67"/>
      <c r="F109" s="45"/>
      <c r="G109" s="45"/>
      <c r="H109" s="48"/>
      <c r="K109" s="45"/>
    </row>
    <row r="110" spans="1:11" s="49" customFormat="1" ht="15" x14ac:dyDescent="0.25">
      <c r="A110" s="45"/>
      <c r="B110" s="46" t="s">
        <v>221</v>
      </c>
      <c r="C110" s="203"/>
      <c r="D110" s="203"/>
      <c r="E110" s="203"/>
      <c r="F110" s="203"/>
      <c r="G110" s="203"/>
      <c r="H110" s="203"/>
      <c r="K110" s="45"/>
    </row>
    <row r="111" spans="1:11" s="49" customFormat="1" ht="15" x14ac:dyDescent="0.25">
      <c r="A111" s="45"/>
      <c r="B111" s="46"/>
      <c r="C111" s="45"/>
      <c r="D111" s="47"/>
      <c r="E111" s="67"/>
      <c r="F111" s="45"/>
      <c r="G111" s="45"/>
      <c r="H111" s="48"/>
      <c r="K111" s="45"/>
    </row>
    <row r="112" spans="1:11" s="49" customFormat="1" ht="15" x14ac:dyDescent="0.25">
      <c r="A112" s="45"/>
      <c r="B112" s="46" t="s">
        <v>222</v>
      </c>
      <c r="C112" s="203"/>
      <c r="D112" s="203"/>
      <c r="E112" s="203"/>
      <c r="F112" s="203"/>
      <c r="G112" s="203"/>
      <c r="H112" s="203"/>
      <c r="K112" s="45"/>
    </row>
    <row r="113" spans="1:11" s="49" customFormat="1" ht="15" x14ac:dyDescent="0.25">
      <c r="A113" s="45"/>
      <c r="C113" s="45"/>
      <c r="D113" s="47"/>
      <c r="E113" s="67"/>
      <c r="F113" s="45"/>
      <c r="G113" s="45"/>
      <c r="H113" s="48"/>
      <c r="K113" s="45"/>
    </row>
    <row r="114" spans="1:11" s="49" customFormat="1" ht="15" x14ac:dyDescent="0.25">
      <c r="A114" s="45"/>
      <c r="C114" s="45"/>
      <c r="D114" s="47"/>
      <c r="E114" s="67"/>
      <c r="F114" s="45"/>
      <c r="G114" s="45"/>
      <c r="H114" s="48"/>
      <c r="K114" s="45"/>
    </row>
    <row r="115" spans="1:11" s="49" customFormat="1" ht="15" x14ac:dyDescent="0.25">
      <c r="A115" s="45"/>
      <c r="C115" s="45"/>
      <c r="D115" s="47"/>
      <c r="E115" s="67"/>
      <c r="F115" s="45"/>
      <c r="G115" s="45"/>
      <c r="H115" s="48"/>
      <c r="K115" s="45"/>
    </row>
    <row r="130" spans="4:7" x14ac:dyDescent="0.25">
      <c r="D130" s="50" t="s">
        <v>219</v>
      </c>
      <c r="E130" s="65" t="s">
        <v>217</v>
      </c>
      <c r="F130" s="51" t="s">
        <v>218</v>
      </c>
      <c r="G130" s="54" t="s">
        <v>207</v>
      </c>
    </row>
  </sheetData>
  <autoFilter ref="A6:I94" xr:uid="{4E2A7A68-1B81-4DE1-8B9D-732C7C2B5A59}">
    <filterColumn colId="3" showButton="0"/>
    <filterColumn colId="4" showButton="0"/>
    <filterColumn colId="5" showButton="0"/>
  </autoFilter>
  <mergeCells count="10">
    <mergeCell ref="C110:H110"/>
    <mergeCell ref="C112:H112"/>
    <mergeCell ref="A6:A7"/>
    <mergeCell ref="B3:I3"/>
    <mergeCell ref="B6:B7"/>
    <mergeCell ref="C6:C7"/>
    <mergeCell ref="D6:G6"/>
    <mergeCell ref="H6:H7"/>
    <mergeCell ref="I6:I7"/>
    <mergeCell ref="B4:I4"/>
  </mergeCells>
  <printOptions horizontalCentered="1"/>
  <pageMargins left="0.39370078740157483" right="0.39370078740157483" top="0.78740157480314965" bottom="0.39370078740157483" header="0" footer="0"/>
  <pageSetup paperSize="9" scale="6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3ED7-F9CC-4CAD-A997-AC843DFA6833}">
  <dimension ref="A1:P221"/>
  <sheetViews>
    <sheetView showGridLines="0" view="pageBreakPreview" topLeftCell="A100" zoomScale="90" zoomScaleNormal="100" zoomScaleSheetLayoutView="90" workbookViewId="0">
      <selection activeCell="C193" sqref="C193"/>
    </sheetView>
  </sheetViews>
  <sheetFormatPr defaultColWidth="8" defaultRowHeight="13.5" customHeight="1" outlineLevelRow="1" x14ac:dyDescent="0.2"/>
  <cols>
    <col min="1" max="1" width="4.125" style="149" customWidth="1"/>
    <col min="2" max="2" width="4.125" style="95" customWidth="1"/>
    <col min="3" max="3" width="71.25" style="96" customWidth="1"/>
    <col min="4" max="4" width="9.375" style="150" hidden="1" customWidth="1"/>
    <col min="5" max="5" width="7.375" style="101" customWidth="1"/>
    <col min="6" max="6" width="8.125" style="101" hidden="1" customWidth="1"/>
    <col min="7" max="7" width="8" style="101" customWidth="1"/>
    <col min="8" max="9" width="8" style="151" hidden="1" customWidth="1"/>
    <col min="10" max="11" width="8" style="125" hidden="1" customWidth="1"/>
    <col min="12" max="12" width="8" style="152"/>
    <col min="13" max="13" width="0" style="125" hidden="1" customWidth="1"/>
    <col min="14" max="14" width="8" style="152"/>
    <col min="15" max="15" width="0" style="125" hidden="1" customWidth="1"/>
    <col min="16" max="16384" width="8" style="125"/>
  </cols>
  <sheetData>
    <row r="1" spans="1:15" s="99" customFormat="1" ht="13.5" customHeight="1" x14ac:dyDescent="0.25">
      <c r="A1" s="94"/>
      <c r="B1" s="95"/>
      <c r="C1" s="96"/>
      <c r="D1" s="97"/>
      <c r="E1" s="96"/>
      <c r="F1" s="98"/>
      <c r="G1" s="98"/>
      <c r="I1" s="100"/>
      <c r="J1" s="101"/>
      <c r="K1" s="101"/>
      <c r="L1" s="102"/>
      <c r="M1" s="103"/>
      <c r="N1" s="104"/>
    </row>
    <row r="2" spans="1:15" s="99" customFormat="1" ht="13.5" customHeight="1" x14ac:dyDescent="0.25">
      <c r="A2" s="94"/>
      <c r="B2" s="95"/>
      <c r="C2" s="96"/>
      <c r="D2" s="97"/>
      <c r="E2" s="96"/>
      <c r="H2" s="105" t="s">
        <v>223</v>
      </c>
      <c r="I2" s="100"/>
      <c r="J2" s="101"/>
      <c r="K2" s="101"/>
      <c r="L2" s="102"/>
      <c r="M2" s="103"/>
      <c r="N2" s="104"/>
    </row>
    <row r="3" spans="1:15" s="99" customFormat="1" ht="13.5" customHeight="1" x14ac:dyDescent="0.25">
      <c r="A3" s="94"/>
      <c r="B3" s="95"/>
      <c r="C3" s="96"/>
      <c r="D3" s="97"/>
      <c r="E3" s="96"/>
      <c r="H3" s="105" t="s">
        <v>224</v>
      </c>
      <c r="I3" s="100"/>
      <c r="J3" s="101"/>
      <c r="K3" s="101"/>
      <c r="L3" s="102"/>
      <c r="M3" s="103"/>
      <c r="N3" s="104"/>
    </row>
    <row r="4" spans="1:15" s="99" customFormat="1" ht="13.5" customHeight="1" x14ac:dyDescent="0.25">
      <c r="A4" s="94"/>
      <c r="B4" s="95"/>
      <c r="C4" s="96"/>
      <c r="D4" s="97"/>
      <c r="E4" s="96"/>
      <c r="F4" s="98"/>
      <c r="G4" s="98"/>
      <c r="H4" s="106"/>
      <c r="I4" s="100"/>
      <c r="J4" s="101"/>
      <c r="K4" s="101"/>
      <c r="L4" s="102"/>
      <c r="M4" s="103"/>
      <c r="N4" s="104"/>
    </row>
    <row r="5" spans="1:15" s="99" customFormat="1" ht="13.5" customHeight="1" outlineLevel="1" x14ac:dyDescent="0.2">
      <c r="A5" s="94"/>
      <c r="B5" s="95"/>
      <c r="C5" s="96"/>
      <c r="D5" s="100" t="s">
        <v>225</v>
      </c>
      <c r="E5" s="107" t="s">
        <v>256</v>
      </c>
      <c r="F5" s="108"/>
      <c r="G5" s="101"/>
      <c r="H5" s="101"/>
      <c r="I5" s="109"/>
      <c r="J5" s="101"/>
      <c r="K5" s="101"/>
      <c r="L5" s="110"/>
      <c r="M5" s="111"/>
      <c r="N5" s="104"/>
    </row>
    <row r="6" spans="1:15" s="99" customFormat="1" ht="13.5" customHeight="1" outlineLevel="1" x14ac:dyDescent="0.2">
      <c r="A6" s="94"/>
      <c r="B6" s="95"/>
      <c r="C6" s="96"/>
      <c r="D6" s="97"/>
      <c r="E6" s="112"/>
      <c r="F6" s="113"/>
      <c r="G6" s="114"/>
      <c r="H6" s="114"/>
      <c r="I6" s="115" t="s">
        <v>226</v>
      </c>
      <c r="J6" s="115"/>
      <c r="K6" s="114"/>
      <c r="L6" s="102"/>
      <c r="M6" s="101"/>
      <c r="N6" s="104"/>
    </row>
    <row r="7" spans="1:15" s="116" customFormat="1" ht="27.75" customHeight="1" x14ac:dyDescent="0.25">
      <c r="A7" s="221" t="s">
        <v>163</v>
      </c>
      <c r="B7" s="223"/>
      <c r="C7" s="221" t="s">
        <v>164</v>
      </c>
      <c r="D7" s="231" t="s">
        <v>165</v>
      </c>
      <c r="E7" s="221" t="s">
        <v>166</v>
      </c>
      <c r="F7" s="233" t="s">
        <v>167</v>
      </c>
      <c r="G7" s="233" t="s">
        <v>168</v>
      </c>
      <c r="H7" s="221" t="s">
        <v>169</v>
      </c>
      <c r="I7" s="223" t="s">
        <v>170</v>
      </c>
      <c r="J7" s="223"/>
      <c r="K7" s="223"/>
      <c r="L7" s="223"/>
      <c r="M7" s="224"/>
      <c r="N7" s="221" t="s">
        <v>257</v>
      </c>
      <c r="O7" s="223"/>
    </row>
    <row r="8" spans="1:15" s="116" customFormat="1" ht="21.75" customHeight="1" x14ac:dyDescent="0.25">
      <c r="A8" s="226" t="s">
        <v>171</v>
      </c>
      <c r="B8" s="228" t="s">
        <v>172</v>
      </c>
      <c r="C8" s="222"/>
      <c r="D8" s="232"/>
      <c r="E8" s="222"/>
      <c r="F8" s="234"/>
      <c r="G8" s="234"/>
      <c r="H8" s="222"/>
      <c r="I8" s="225" t="s">
        <v>258</v>
      </c>
      <c r="J8" s="225"/>
      <c r="K8" s="225"/>
      <c r="L8" s="225" t="s">
        <v>173</v>
      </c>
      <c r="M8" s="230"/>
      <c r="N8" s="222"/>
      <c r="O8" s="225"/>
    </row>
    <row r="9" spans="1:15" s="116" customFormat="1" ht="120" customHeight="1" x14ac:dyDescent="0.25">
      <c r="A9" s="227"/>
      <c r="B9" s="229"/>
      <c r="C9" s="222"/>
      <c r="D9" s="232"/>
      <c r="E9" s="222"/>
      <c r="F9" s="234"/>
      <c r="G9" s="234"/>
      <c r="H9" s="222"/>
      <c r="I9" s="117" t="s">
        <v>174</v>
      </c>
      <c r="J9" s="117" t="s">
        <v>175</v>
      </c>
      <c r="K9" s="117" t="s">
        <v>176</v>
      </c>
      <c r="L9" s="118" t="s">
        <v>174</v>
      </c>
      <c r="M9" s="117" t="s">
        <v>175</v>
      </c>
      <c r="N9" s="118" t="s">
        <v>174</v>
      </c>
      <c r="O9" s="117" t="s">
        <v>175</v>
      </c>
    </row>
    <row r="10" spans="1:15" s="124" customFormat="1" ht="12.75" x14ac:dyDescent="0.25">
      <c r="A10" s="119">
        <v>1</v>
      </c>
      <c r="B10" s="120">
        <v>2</v>
      </c>
      <c r="C10" s="119">
        <v>3</v>
      </c>
      <c r="D10" s="120">
        <v>4</v>
      </c>
      <c r="E10" s="119">
        <v>5</v>
      </c>
      <c r="F10" s="119">
        <v>6</v>
      </c>
      <c r="G10" s="119">
        <v>7</v>
      </c>
      <c r="H10" s="121">
        <v>8</v>
      </c>
      <c r="I10" s="122" t="s">
        <v>179</v>
      </c>
      <c r="J10" s="122" t="s">
        <v>180</v>
      </c>
      <c r="K10" s="122" t="s">
        <v>181</v>
      </c>
      <c r="L10" s="123" t="s">
        <v>182</v>
      </c>
      <c r="M10" s="122" t="s">
        <v>183</v>
      </c>
      <c r="N10" s="123" t="s">
        <v>184</v>
      </c>
      <c r="O10" s="122" t="s">
        <v>185</v>
      </c>
    </row>
    <row r="11" spans="1:15" ht="12.75" x14ac:dyDescent="0.2">
      <c r="A11" s="219" t="s">
        <v>259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</row>
    <row r="12" spans="1:15" ht="12.75" x14ac:dyDescent="0.2">
      <c r="A12" s="213" t="s">
        <v>260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</row>
    <row r="13" spans="1:15" ht="38.25" x14ac:dyDescent="0.2">
      <c r="A13" s="126">
        <v>1</v>
      </c>
      <c r="B13" s="237">
        <v>1</v>
      </c>
      <c r="C13" s="127" t="s">
        <v>261</v>
      </c>
      <c r="D13" s="128" t="s">
        <v>262</v>
      </c>
      <c r="E13" s="129" t="s">
        <v>158</v>
      </c>
      <c r="F13" s="130">
        <v>2293.9699999999998</v>
      </c>
      <c r="G13" s="130">
        <v>0.98099999999999998</v>
      </c>
      <c r="H13" s="131">
        <v>3227.12</v>
      </c>
      <c r="I13" s="131">
        <v>0.25679000000000002</v>
      </c>
      <c r="J13" s="131">
        <v>844.74</v>
      </c>
      <c r="K13" s="131">
        <v>844.74</v>
      </c>
      <c r="L13" s="132">
        <v>0.25679000000000002</v>
      </c>
      <c r="M13" s="131">
        <v>844.74</v>
      </c>
      <c r="N13" s="132">
        <v>0.72421000000000002</v>
      </c>
      <c r="O13" s="131">
        <v>2382.38</v>
      </c>
    </row>
    <row r="14" spans="1:15" ht="38.25" x14ac:dyDescent="0.2">
      <c r="A14" s="126">
        <v>2</v>
      </c>
      <c r="B14" s="237">
        <v>2</v>
      </c>
      <c r="C14" s="127" t="s">
        <v>263</v>
      </c>
      <c r="D14" s="128" t="s">
        <v>264</v>
      </c>
      <c r="E14" s="129" t="s">
        <v>158</v>
      </c>
      <c r="F14" s="130">
        <v>3111.64</v>
      </c>
      <c r="G14" s="130">
        <v>8.3000000000000004E-2</v>
      </c>
      <c r="H14" s="131">
        <v>370.36</v>
      </c>
      <c r="I14" s="131">
        <v>8.3000000000000004E-2</v>
      </c>
      <c r="J14" s="131">
        <v>370.36</v>
      </c>
      <c r="K14" s="131">
        <v>370.36</v>
      </c>
      <c r="L14" s="132">
        <v>8.3000000000000004E-2</v>
      </c>
      <c r="M14" s="131">
        <v>370.36</v>
      </c>
      <c r="N14" s="133"/>
      <c r="O14" s="134"/>
    </row>
    <row r="15" spans="1:15" ht="38.25" x14ac:dyDescent="0.2">
      <c r="A15" s="126">
        <v>3</v>
      </c>
      <c r="B15" s="237">
        <v>3</v>
      </c>
      <c r="C15" s="127" t="s">
        <v>251</v>
      </c>
      <c r="D15" s="128" t="s">
        <v>265</v>
      </c>
      <c r="E15" s="129" t="s">
        <v>159</v>
      </c>
      <c r="F15" s="130">
        <v>2480.48</v>
      </c>
      <c r="G15" s="130">
        <v>1.5322</v>
      </c>
      <c r="H15" s="131">
        <v>5026.28</v>
      </c>
      <c r="I15" s="131">
        <v>9.7900000000000001E-2</v>
      </c>
      <c r="J15" s="131">
        <v>321.14999999999998</v>
      </c>
      <c r="K15" s="131">
        <v>321.14999999999998</v>
      </c>
      <c r="L15" s="132">
        <v>9.7900000000000001E-2</v>
      </c>
      <c r="M15" s="131">
        <v>321.14999999999998</v>
      </c>
      <c r="N15" s="132">
        <v>1.4342999999999999</v>
      </c>
      <c r="O15" s="131">
        <v>4705.13</v>
      </c>
    </row>
    <row r="16" spans="1:15" ht="63.75" x14ac:dyDescent="0.2">
      <c r="A16" s="126">
        <v>4</v>
      </c>
      <c r="B16" s="237">
        <v>4</v>
      </c>
      <c r="C16" s="127" t="s">
        <v>160</v>
      </c>
      <c r="D16" s="128" t="s">
        <v>266</v>
      </c>
      <c r="E16" s="129" t="s">
        <v>1</v>
      </c>
      <c r="F16" s="130">
        <v>162.38</v>
      </c>
      <c r="G16" s="135">
        <v>83</v>
      </c>
      <c r="H16" s="131">
        <v>13477.54</v>
      </c>
      <c r="I16" s="131">
        <v>83</v>
      </c>
      <c r="J16" s="131">
        <v>13477.54</v>
      </c>
      <c r="K16" s="131">
        <v>13477.54</v>
      </c>
      <c r="L16" s="132">
        <v>83</v>
      </c>
      <c r="M16" s="131">
        <v>13477.54</v>
      </c>
      <c r="N16" s="133"/>
      <c r="O16" s="134"/>
    </row>
    <row r="17" spans="1:15" ht="38.25" x14ac:dyDescent="0.2">
      <c r="A17" s="126">
        <v>5</v>
      </c>
      <c r="B17" s="237">
        <v>5</v>
      </c>
      <c r="C17" s="127" t="s">
        <v>267</v>
      </c>
      <c r="D17" s="128" t="s">
        <v>268</v>
      </c>
      <c r="E17" s="129" t="s">
        <v>158</v>
      </c>
      <c r="F17" s="130">
        <v>410.94</v>
      </c>
      <c r="G17" s="130">
        <v>0.33800000000000002</v>
      </c>
      <c r="H17" s="131">
        <v>199.67</v>
      </c>
      <c r="I17" s="131">
        <v>0.17212</v>
      </c>
      <c r="J17" s="131">
        <v>101.68</v>
      </c>
      <c r="K17" s="131">
        <v>101.68</v>
      </c>
      <c r="L17" s="132">
        <v>0.17212</v>
      </c>
      <c r="M17" s="131">
        <v>101.68</v>
      </c>
      <c r="N17" s="132">
        <v>0.16588</v>
      </c>
      <c r="O17" s="131">
        <v>97.99</v>
      </c>
    </row>
    <row r="18" spans="1:15" ht="38.25" x14ac:dyDescent="0.2">
      <c r="A18" s="126">
        <v>6</v>
      </c>
      <c r="B18" s="237">
        <v>6</v>
      </c>
      <c r="C18" s="127" t="s">
        <v>252</v>
      </c>
      <c r="D18" s="128" t="s">
        <v>269</v>
      </c>
      <c r="E18" s="129" t="s">
        <v>159</v>
      </c>
      <c r="F18" s="130">
        <v>348.46</v>
      </c>
      <c r="G18" s="130">
        <v>0.33800000000000002</v>
      </c>
      <c r="H18" s="131">
        <v>165.16</v>
      </c>
      <c r="I18" s="131">
        <v>0.17212</v>
      </c>
      <c r="J18" s="131">
        <v>84.1</v>
      </c>
      <c r="K18" s="131">
        <v>84.1</v>
      </c>
      <c r="L18" s="132">
        <v>0.17212</v>
      </c>
      <c r="M18" s="131">
        <v>84.1</v>
      </c>
      <c r="N18" s="132">
        <v>0.16588</v>
      </c>
      <c r="O18" s="131">
        <v>81.06</v>
      </c>
    </row>
    <row r="19" spans="1:15" ht="38.25" x14ac:dyDescent="0.2">
      <c r="A19" s="160">
        <v>7</v>
      </c>
      <c r="B19" s="238">
        <v>7</v>
      </c>
      <c r="C19" s="161" t="s">
        <v>233</v>
      </c>
      <c r="D19" s="162" t="s">
        <v>270</v>
      </c>
      <c r="E19" s="163" t="s">
        <v>159</v>
      </c>
      <c r="F19" s="164">
        <v>663.75</v>
      </c>
      <c r="G19" s="164">
        <v>0.84499999999999997</v>
      </c>
      <c r="H19" s="165">
        <v>741.75</v>
      </c>
      <c r="I19" s="172"/>
      <c r="J19" s="170"/>
      <c r="K19" s="170"/>
      <c r="L19" s="171"/>
      <c r="M19" s="170"/>
      <c r="N19" s="166">
        <v>0.84499999999999997</v>
      </c>
      <c r="O19" s="165">
        <v>741.75</v>
      </c>
    </row>
    <row r="20" spans="1:15" ht="12.75" x14ac:dyDescent="0.2">
      <c r="A20" s="213" t="s">
        <v>271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</row>
    <row r="21" spans="1:15" ht="38.25" x14ac:dyDescent="0.2">
      <c r="A21" s="126">
        <v>8</v>
      </c>
      <c r="B21" s="237">
        <v>8</v>
      </c>
      <c r="C21" s="127" t="s">
        <v>261</v>
      </c>
      <c r="D21" s="128" t="s">
        <v>262</v>
      </c>
      <c r="E21" s="129" t="s">
        <v>158</v>
      </c>
      <c r="F21" s="130">
        <v>2293.9699999999998</v>
      </c>
      <c r="G21" s="130">
        <v>0.218</v>
      </c>
      <c r="H21" s="131">
        <v>717.14</v>
      </c>
      <c r="I21" s="131">
        <v>6.5000000000000002E-2</v>
      </c>
      <c r="J21" s="131">
        <v>213.82</v>
      </c>
      <c r="K21" s="131">
        <v>213.82</v>
      </c>
      <c r="L21" s="132">
        <v>6.5000000000000002E-2</v>
      </c>
      <c r="M21" s="131">
        <v>213.82</v>
      </c>
      <c r="N21" s="132">
        <v>0.153</v>
      </c>
      <c r="O21" s="131">
        <v>503.32</v>
      </c>
    </row>
    <row r="22" spans="1:15" ht="38.25" x14ac:dyDescent="0.2">
      <c r="A22" s="126">
        <v>9</v>
      </c>
      <c r="B22" s="237">
        <v>9</v>
      </c>
      <c r="C22" s="127" t="s">
        <v>263</v>
      </c>
      <c r="D22" s="128" t="s">
        <v>264</v>
      </c>
      <c r="E22" s="129" t="s">
        <v>158</v>
      </c>
      <c r="F22" s="130">
        <v>3111.64</v>
      </c>
      <c r="G22" s="130">
        <v>8.9999999999999993E-3</v>
      </c>
      <c r="H22" s="131">
        <v>40.159999999999997</v>
      </c>
      <c r="I22" s="131">
        <v>8.7899999999999992E-3</v>
      </c>
      <c r="J22" s="131">
        <v>39.22</v>
      </c>
      <c r="K22" s="131">
        <v>39.22</v>
      </c>
      <c r="L22" s="132">
        <v>8.7899999999999992E-3</v>
      </c>
      <c r="M22" s="131">
        <v>39.22</v>
      </c>
      <c r="N22" s="132">
        <v>2.1000000000000001E-4</v>
      </c>
      <c r="O22" s="131">
        <v>0.94</v>
      </c>
    </row>
    <row r="23" spans="1:15" ht="38.25" x14ac:dyDescent="0.2">
      <c r="A23" s="173">
        <v>10</v>
      </c>
      <c r="B23" s="239">
        <v>10</v>
      </c>
      <c r="C23" s="174" t="s">
        <v>251</v>
      </c>
      <c r="D23" s="175" t="s">
        <v>265</v>
      </c>
      <c r="E23" s="176" t="s">
        <v>159</v>
      </c>
      <c r="F23" s="177">
        <v>2480.48</v>
      </c>
      <c r="G23" s="177">
        <v>3.8100000000000002E-2</v>
      </c>
      <c r="H23" s="178">
        <v>124.98</v>
      </c>
      <c r="I23" s="178">
        <v>0.03</v>
      </c>
      <c r="J23" s="178">
        <v>98.41</v>
      </c>
      <c r="K23" s="178">
        <v>98.41</v>
      </c>
      <c r="L23" s="179">
        <v>0.03</v>
      </c>
      <c r="M23" s="178">
        <v>98.41</v>
      </c>
      <c r="N23" s="179">
        <v>8.0999999999999996E-3</v>
      </c>
      <c r="O23" s="178">
        <v>26.57</v>
      </c>
    </row>
    <row r="24" spans="1:15" ht="63.75" x14ac:dyDescent="0.2">
      <c r="A24" s="126">
        <v>11</v>
      </c>
      <c r="B24" s="237">
        <v>11</v>
      </c>
      <c r="C24" s="127" t="s">
        <v>160</v>
      </c>
      <c r="D24" s="128" t="s">
        <v>266</v>
      </c>
      <c r="E24" s="129" t="s">
        <v>1</v>
      </c>
      <c r="F24" s="130">
        <v>162.38</v>
      </c>
      <c r="G24" s="135">
        <v>8.7899999999999991</v>
      </c>
      <c r="H24" s="131">
        <v>1427.32</v>
      </c>
      <c r="I24" s="131">
        <v>8.7899999999999991</v>
      </c>
      <c r="J24" s="131">
        <v>1427.32</v>
      </c>
      <c r="K24" s="131">
        <v>1427.32</v>
      </c>
      <c r="L24" s="132">
        <v>8.7899999999999991</v>
      </c>
      <c r="M24" s="131">
        <v>1427.32</v>
      </c>
      <c r="N24" s="133"/>
      <c r="O24" s="134"/>
    </row>
    <row r="25" spans="1:15" ht="38.25" x14ac:dyDescent="0.2">
      <c r="A25" s="126">
        <v>12</v>
      </c>
      <c r="B25" s="237">
        <v>12</v>
      </c>
      <c r="C25" s="127" t="s">
        <v>267</v>
      </c>
      <c r="D25" s="128" t="s">
        <v>268</v>
      </c>
      <c r="E25" s="129" t="s">
        <v>158</v>
      </c>
      <c r="F25" s="130">
        <v>410.94</v>
      </c>
      <c r="G25" s="130">
        <v>0.17</v>
      </c>
      <c r="H25" s="131">
        <v>100.42</v>
      </c>
      <c r="I25" s="131">
        <v>8.5999999999999993E-2</v>
      </c>
      <c r="J25" s="131">
        <v>50.8</v>
      </c>
      <c r="K25" s="131">
        <v>50.8</v>
      </c>
      <c r="L25" s="132">
        <v>8.5999999999999993E-2</v>
      </c>
      <c r="M25" s="131">
        <v>50.8</v>
      </c>
      <c r="N25" s="132">
        <v>8.4000000000000005E-2</v>
      </c>
      <c r="O25" s="131">
        <v>49.62</v>
      </c>
    </row>
    <row r="26" spans="1:15" ht="38.25" x14ac:dyDescent="0.2">
      <c r="A26" s="126">
        <v>13</v>
      </c>
      <c r="B26" s="237">
        <v>13</v>
      </c>
      <c r="C26" s="127" t="s">
        <v>252</v>
      </c>
      <c r="D26" s="128" t="s">
        <v>269</v>
      </c>
      <c r="E26" s="129" t="s">
        <v>159</v>
      </c>
      <c r="F26" s="130">
        <v>348.46</v>
      </c>
      <c r="G26" s="130">
        <v>0.17</v>
      </c>
      <c r="H26" s="131">
        <v>83.07</v>
      </c>
      <c r="I26" s="131">
        <v>8.5999999999999993E-2</v>
      </c>
      <c r="J26" s="131">
        <v>42.03</v>
      </c>
      <c r="K26" s="131">
        <v>42.03</v>
      </c>
      <c r="L26" s="132">
        <v>8.5999999999999993E-2</v>
      </c>
      <c r="M26" s="131">
        <v>42.03</v>
      </c>
      <c r="N26" s="132">
        <v>8.4000000000000005E-2</v>
      </c>
      <c r="O26" s="131">
        <v>41.04</v>
      </c>
    </row>
    <row r="27" spans="1:15" ht="38.25" x14ac:dyDescent="0.2">
      <c r="A27" s="160">
        <v>14</v>
      </c>
      <c r="B27" s="238">
        <v>14</v>
      </c>
      <c r="C27" s="161" t="s">
        <v>233</v>
      </c>
      <c r="D27" s="162" t="s">
        <v>270</v>
      </c>
      <c r="E27" s="163" t="s">
        <v>159</v>
      </c>
      <c r="F27" s="164">
        <v>663.75</v>
      </c>
      <c r="G27" s="164">
        <v>0.43</v>
      </c>
      <c r="H27" s="165">
        <v>377.46</v>
      </c>
      <c r="I27" s="165">
        <v>0.08</v>
      </c>
      <c r="J27" s="165">
        <v>70.22</v>
      </c>
      <c r="K27" s="165">
        <v>70.22</v>
      </c>
      <c r="L27" s="166">
        <v>0.08</v>
      </c>
      <c r="M27" s="165">
        <v>70.22</v>
      </c>
      <c r="N27" s="166">
        <v>0.35</v>
      </c>
      <c r="O27" s="165">
        <v>307.24</v>
      </c>
    </row>
    <row r="28" spans="1:15" ht="12.75" x14ac:dyDescent="0.2">
      <c r="A28" s="213" t="s">
        <v>272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</row>
    <row r="29" spans="1:15" ht="38.25" x14ac:dyDescent="0.2">
      <c r="A29" s="153">
        <v>15</v>
      </c>
      <c r="B29" s="240">
        <v>15</v>
      </c>
      <c r="C29" s="154" t="s">
        <v>263</v>
      </c>
      <c r="D29" s="155" t="s">
        <v>264</v>
      </c>
      <c r="E29" s="156" t="s">
        <v>158</v>
      </c>
      <c r="F29" s="157">
        <v>3111.64</v>
      </c>
      <c r="G29" s="157">
        <v>7.6999999999999999E-2</v>
      </c>
      <c r="H29" s="158">
        <v>343.59</v>
      </c>
      <c r="I29" s="180"/>
      <c r="J29" s="167"/>
      <c r="K29" s="167"/>
      <c r="L29" s="168"/>
      <c r="M29" s="167"/>
      <c r="N29" s="159">
        <v>7.6999999999999999E-2</v>
      </c>
      <c r="O29" s="158">
        <v>343.59</v>
      </c>
    </row>
    <row r="30" spans="1:15" ht="38.25" x14ac:dyDescent="0.2">
      <c r="A30" s="153">
        <v>16</v>
      </c>
      <c r="B30" s="240">
        <v>16</v>
      </c>
      <c r="C30" s="154" t="s">
        <v>251</v>
      </c>
      <c r="D30" s="155" t="s">
        <v>265</v>
      </c>
      <c r="E30" s="156" t="s">
        <v>159</v>
      </c>
      <c r="F30" s="157">
        <v>2480.48</v>
      </c>
      <c r="G30" s="157">
        <v>1.4999999999999999E-2</v>
      </c>
      <c r="H30" s="158">
        <v>49.21</v>
      </c>
      <c r="I30" s="180"/>
      <c r="J30" s="167"/>
      <c r="K30" s="167"/>
      <c r="L30" s="168"/>
      <c r="M30" s="167"/>
      <c r="N30" s="159">
        <v>1.4999999999999999E-2</v>
      </c>
      <c r="O30" s="158">
        <v>49.21</v>
      </c>
    </row>
    <row r="31" spans="1:15" ht="51" x14ac:dyDescent="0.2">
      <c r="A31" s="153">
        <v>17</v>
      </c>
      <c r="B31" s="240">
        <v>17</v>
      </c>
      <c r="C31" s="154" t="s">
        <v>273</v>
      </c>
      <c r="D31" s="155" t="s">
        <v>274</v>
      </c>
      <c r="E31" s="156" t="s">
        <v>238</v>
      </c>
      <c r="F31" s="157">
        <v>3.86</v>
      </c>
      <c r="G31" s="157">
        <v>123.84</v>
      </c>
      <c r="H31" s="158">
        <v>478.02</v>
      </c>
      <c r="I31" s="180"/>
      <c r="J31" s="167"/>
      <c r="K31" s="167"/>
      <c r="L31" s="168"/>
      <c r="M31" s="167"/>
      <c r="N31" s="159">
        <v>123.84</v>
      </c>
      <c r="O31" s="158">
        <v>478.02</v>
      </c>
    </row>
    <row r="32" spans="1:15" ht="51" x14ac:dyDescent="0.2">
      <c r="A32" s="153">
        <v>18</v>
      </c>
      <c r="B32" s="240">
        <v>18</v>
      </c>
      <c r="C32" s="154" t="s">
        <v>273</v>
      </c>
      <c r="D32" s="155" t="s">
        <v>274</v>
      </c>
      <c r="E32" s="156" t="s">
        <v>238</v>
      </c>
      <c r="F32" s="157">
        <v>3.86</v>
      </c>
      <c r="G32" s="169">
        <v>8.64</v>
      </c>
      <c r="H32" s="158">
        <v>33.35</v>
      </c>
      <c r="I32" s="180"/>
      <c r="J32" s="167"/>
      <c r="K32" s="167"/>
      <c r="L32" s="168"/>
      <c r="M32" s="167"/>
      <c r="N32" s="159">
        <v>8.64</v>
      </c>
      <c r="O32" s="158">
        <v>33.35</v>
      </c>
    </row>
    <row r="33" spans="1:15" ht="51" x14ac:dyDescent="0.2">
      <c r="A33" s="153">
        <v>19</v>
      </c>
      <c r="B33" s="240">
        <v>19</v>
      </c>
      <c r="C33" s="154" t="s">
        <v>275</v>
      </c>
      <c r="D33" s="155" t="s">
        <v>276</v>
      </c>
      <c r="E33" s="156" t="s">
        <v>238</v>
      </c>
      <c r="F33" s="157">
        <v>3.96</v>
      </c>
      <c r="G33" s="169">
        <v>8.64</v>
      </c>
      <c r="H33" s="158">
        <v>34.21</v>
      </c>
      <c r="I33" s="180"/>
      <c r="J33" s="167"/>
      <c r="K33" s="167"/>
      <c r="L33" s="168"/>
      <c r="M33" s="167"/>
      <c r="N33" s="159">
        <v>8.64</v>
      </c>
      <c r="O33" s="158">
        <v>34.21</v>
      </c>
    </row>
    <row r="34" spans="1:15" ht="38.25" x14ac:dyDescent="0.2">
      <c r="A34" s="153">
        <v>20</v>
      </c>
      <c r="B34" s="240">
        <v>20</v>
      </c>
      <c r="C34" s="154" t="s">
        <v>267</v>
      </c>
      <c r="D34" s="155" t="s">
        <v>268</v>
      </c>
      <c r="E34" s="156" t="s">
        <v>158</v>
      </c>
      <c r="F34" s="157">
        <v>410.94</v>
      </c>
      <c r="G34" s="157">
        <v>0.08</v>
      </c>
      <c r="H34" s="158">
        <v>47.26</v>
      </c>
      <c r="I34" s="180"/>
      <c r="J34" s="167"/>
      <c r="K34" s="167"/>
      <c r="L34" s="168"/>
      <c r="M34" s="167"/>
      <c r="N34" s="159">
        <v>0.08</v>
      </c>
      <c r="O34" s="158">
        <v>47.26</v>
      </c>
    </row>
    <row r="35" spans="1:15" ht="38.25" x14ac:dyDescent="0.2">
      <c r="A35" s="153">
        <v>21</v>
      </c>
      <c r="B35" s="240">
        <v>21</v>
      </c>
      <c r="C35" s="154" t="s">
        <v>252</v>
      </c>
      <c r="D35" s="155" t="s">
        <v>269</v>
      </c>
      <c r="E35" s="156" t="s">
        <v>159</v>
      </c>
      <c r="F35" s="157">
        <v>348.46</v>
      </c>
      <c r="G35" s="157">
        <v>0.08</v>
      </c>
      <c r="H35" s="158">
        <v>39.090000000000003</v>
      </c>
      <c r="I35" s="180"/>
      <c r="J35" s="167"/>
      <c r="K35" s="167"/>
      <c r="L35" s="168"/>
      <c r="M35" s="167"/>
      <c r="N35" s="159">
        <v>0.08</v>
      </c>
      <c r="O35" s="158">
        <v>39.090000000000003</v>
      </c>
    </row>
    <row r="36" spans="1:15" ht="38.25" x14ac:dyDescent="0.2">
      <c r="A36" s="160">
        <v>22</v>
      </c>
      <c r="B36" s="238">
        <v>22</v>
      </c>
      <c r="C36" s="161" t="s">
        <v>233</v>
      </c>
      <c r="D36" s="162" t="s">
        <v>270</v>
      </c>
      <c r="E36" s="163" t="s">
        <v>159</v>
      </c>
      <c r="F36" s="164">
        <v>663.75</v>
      </c>
      <c r="G36" s="164">
        <v>4.2000000000000003E-2</v>
      </c>
      <c r="H36" s="165">
        <v>36.869999999999997</v>
      </c>
      <c r="I36" s="172"/>
      <c r="J36" s="170"/>
      <c r="K36" s="170"/>
      <c r="L36" s="171"/>
      <c r="M36" s="170"/>
      <c r="N36" s="166">
        <v>4.2000000000000003E-2</v>
      </c>
      <c r="O36" s="165">
        <v>36.869999999999997</v>
      </c>
    </row>
    <row r="37" spans="1:15" ht="12.75" x14ac:dyDescent="0.2">
      <c r="A37" s="215" t="s">
        <v>277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</row>
    <row r="38" spans="1:15" ht="38.25" x14ac:dyDescent="0.2">
      <c r="A38" s="153">
        <v>23</v>
      </c>
      <c r="B38" s="240">
        <v>23</v>
      </c>
      <c r="C38" s="154" t="s">
        <v>278</v>
      </c>
      <c r="D38" s="155" t="s">
        <v>279</v>
      </c>
      <c r="E38" s="156" t="s">
        <v>1</v>
      </c>
      <c r="F38" s="157">
        <v>438.22</v>
      </c>
      <c r="G38" s="169">
        <v>5.4</v>
      </c>
      <c r="H38" s="158">
        <v>2703.16</v>
      </c>
      <c r="I38" s="180"/>
      <c r="J38" s="167"/>
      <c r="K38" s="167"/>
      <c r="L38" s="168"/>
      <c r="M38" s="167"/>
      <c r="N38" s="159">
        <v>5.4</v>
      </c>
      <c r="O38" s="158">
        <v>2703.16</v>
      </c>
    </row>
    <row r="39" spans="1:15" ht="38.25" x14ac:dyDescent="0.2">
      <c r="A39" s="153">
        <v>24</v>
      </c>
      <c r="B39" s="240">
        <v>24</v>
      </c>
      <c r="C39" s="154" t="s">
        <v>280</v>
      </c>
      <c r="D39" s="155" t="s">
        <v>281</v>
      </c>
      <c r="E39" s="156" t="s">
        <v>162</v>
      </c>
      <c r="F39" s="157">
        <v>1110.08</v>
      </c>
      <c r="G39" s="157">
        <v>3.71</v>
      </c>
      <c r="H39" s="158">
        <v>2444.0100000000002</v>
      </c>
      <c r="I39" s="180"/>
      <c r="J39" s="167"/>
      <c r="K39" s="167"/>
      <c r="L39" s="168"/>
      <c r="M39" s="167"/>
      <c r="N39" s="159">
        <v>3.71</v>
      </c>
      <c r="O39" s="158">
        <v>2444.0100000000002</v>
      </c>
    </row>
    <row r="40" spans="1:15" ht="38.25" x14ac:dyDescent="0.2">
      <c r="A40" s="153">
        <v>25</v>
      </c>
      <c r="B40" s="240">
        <v>25</v>
      </c>
      <c r="C40" s="154" t="s">
        <v>282</v>
      </c>
      <c r="D40" s="155" t="s">
        <v>283</v>
      </c>
      <c r="E40" s="156" t="s">
        <v>240</v>
      </c>
      <c r="F40" s="157">
        <v>25612.62</v>
      </c>
      <c r="G40" s="157">
        <v>8.5999999999999993E-2</v>
      </c>
      <c r="H40" s="158">
        <v>1177.8399999999999</v>
      </c>
      <c r="I40" s="180"/>
      <c r="J40" s="167"/>
      <c r="K40" s="167"/>
      <c r="L40" s="168"/>
      <c r="M40" s="167"/>
      <c r="N40" s="159">
        <v>8.5999999999999993E-2</v>
      </c>
      <c r="O40" s="158">
        <v>1177.8399999999999</v>
      </c>
    </row>
    <row r="41" spans="1:15" ht="38.25" x14ac:dyDescent="0.2">
      <c r="A41" s="153">
        <v>26</v>
      </c>
      <c r="B41" s="240">
        <v>26</v>
      </c>
      <c r="C41" s="154" t="s">
        <v>284</v>
      </c>
      <c r="D41" s="155" t="s">
        <v>285</v>
      </c>
      <c r="E41" s="156" t="s">
        <v>229</v>
      </c>
      <c r="F41" s="157">
        <v>2999.08</v>
      </c>
      <c r="G41" s="157">
        <v>0.45550000000000002</v>
      </c>
      <c r="H41" s="158">
        <v>498.52</v>
      </c>
      <c r="I41" s="180"/>
      <c r="J41" s="167"/>
      <c r="K41" s="167"/>
      <c r="L41" s="168"/>
      <c r="M41" s="167"/>
      <c r="N41" s="159">
        <v>0.45550000000000002</v>
      </c>
      <c r="O41" s="158">
        <v>498.52</v>
      </c>
    </row>
    <row r="42" spans="1:15" ht="38.25" x14ac:dyDescent="0.2">
      <c r="A42" s="153">
        <v>27</v>
      </c>
      <c r="B42" s="240">
        <v>27</v>
      </c>
      <c r="C42" s="154" t="s">
        <v>286</v>
      </c>
      <c r="D42" s="155" t="s">
        <v>287</v>
      </c>
      <c r="E42" s="156" t="s">
        <v>229</v>
      </c>
      <c r="F42" s="157">
        <v>158.72</v>
      </c>
      <c r="G42" s="157">
        <v>0.45550000000000002</v>
      </c>
      <c r="H42" s="158">
        <v>83.14</v>
      </c>
      <c r="I42" s="180"/>
      <c r="J42" s="167"/>
      <c r="K42" s="167"/>
      <c r="L42" s="168"/>
      <c r="M42" s="167"/>
      <c r="N42" s="159">
        <v>0.45550000000000002</v>
      </c>
      <c r="O42" s="158">
        <v>83.14</v>
      </c>
    </row>
    <row r="43" spans="1:15" ht="51" x14ac:dyDescent="0.2">
      <c r="A43" s="153">
        <v>28</v>
      </c>
      <c r="B43" s="240">
        <v>28</v>
      </c>
      <c r="C43" s="154" t="s">
        <v>288</v>
      </c>
      <c r="D43" s="155" t="s">
        <v>289</v>
      </c>
      <c r="E43" s="156" t="s">
        <v>238</v>
      </c>
      <c r="F43" s="157">
        <v>3.28</v>
      </c>
      <c r="G43" s="169">
        <v>13.5</v>
      </c>
      <c r="H43" s="158">
        <v>44.28</v>
      </c>
      <c r="I43" s="180"/>
      <c r="J43" s="167"/>
      <c r="K43" s="167"/>
      <c r="L43" s="168"/>
      <c r="M43" s="167"/>
      <c r="N43" s="159">
        <v>13.5</v>
      </c>
      <c r="O43" s="158">
        <v>44.28</v>
      </c>
    </row>
    <row r="44" spans="1:15" ht="51" x14ac:dyDescent="0.2">
      <c r="A44" s="153">
        <v>29</v>
      </c>
      <c r="B44" s="240">
        <v>29</v>
      </c>
      <c r="C44" s="154" t="s">
        <v>237</v>
      </c>
      <c r="D44" s="155" t="s">
        <v>290</v>
      </c>
      <c r="E44" s="156" t="s">
        <v>238</v>
      </c>
      <c r="F44" s="157">
        <v>42.98</v>
      </c>
      <c r="G44" s="169">
        <v>0.312</v>
      </c>
      <c r="H44" s="158">
        <v>13.41</v>
      </c>
      <c r="I44" s="180"/>
      <c r="J44" s="167"/>
      <c r="K44" s="167"/>
      <c r="L44" s="168"/>
      <c r="M44" s="167"/>
      <c r="N44" s="159">
        <v>0.312</v>
      </c>
      <c r="O44" s="158">
        <v>13.41</v>
      </c>
    </row>
    <row r="45" spans="1:15" ht="51" x14ac:dyDescent="0.2">
      <c r="A45" s="153">
        <v>30</v>
      </c>
      <c r="B45" s="240">
        <v>30</v>
      </c>
      <c r="C45" s="154" t="s">
        <v>291</v>
      </c>
      <c r="D45" s="155" t="s">
        <v>292</v>
      </c>
      <c r="E45" s="156" t="s">
        <v>238</v>
      </c>
      <c r="F45" s="157">
        <v>22.33</v>
      </c>
      <c r="G45" s="169">
        <v>5.66</v>
      </c>
      <c r="H45" s="158">
        <v>126.39</v>
      </c>
      <c r="I45" s="180"/>
      <c r="J45" s="167"/>
      <c r="K45" s="167"/>
      <c r="L45" s="168"/>
      <c r="M45" s="167"/>
      <c r="N45" s="159">
        <v>5.66</v>
      </c>
      <c r="O45" s="158">
        <v>126.39</v>
      </c>
    </row>
    <row r="46" spans="1:15" ht="51" x14ac:dyDescent="0.2">
      <c r="A46" s="153">
        <v>31</v>
      </c>
      <c r="B46" s="240">
        <v>31</v>
      </c>
      <c r="C46" s="154" t="s">
        <v>273</v>
      </c>
      <c r="D46" s="155" t="s">
        <v>274</v>
      </c>
      <c r="E46" s="156" t="s">
        <v>238</v>
      </c>
      <c r="F46" s="157">
        <v>3.86</v>
      </c>
      <c r="G46" s="169">
        <v>5.66</v>
      </c>
      <c r="H46" s="158">
        <v>21.85</v>
      </c>
      <c r="I46" s="180"/>
      <c r="J46" s="167"/>
      <c r="K46" s="167"/>
      <c r="L46" s="168"/>
      <c r="M46" s="167"/>
      <c r="N46" s="159">
        <v>5.66</v>
      </c>
      <c r="O46" s="158">
        <v>21.85</v>
      </c>
    </row>
    <row r="47" spans="1:15" ht="63.75" x14ac:dyDescent="0.2">
      <c r="A47" s="160">
        <v>32</v>
      </c>
      <c r="B47" s="238">
        <v>32</v>
      </c>
      <c r="C47" s="161" t="s">
        <v>160</v>
      </c>
      <c r="D47" s="162" t="s">
        <v>266</v>
      </c>
      <c r="E47" s="163" t="s">
        <v>1</v>
      </c>
      <c r="F47" s="164">
        <v>162.38</v>
      </c>
      <c r="G47" s="164">
        <v>10.645</v>
      </c>
      <c r="H47" s="165">
        <v>1728.54</v>
      </c>
      <c r="I47" s="172"/>
      <c r="J47" s="170"/>
      <c r="K47" s="170"/>
      <c r="L47" s="171"/>
      <c r="M47" s="170"/>
      <c r="N47" s="166">
        <v>10.645</v>
      </c>
      <c r="O47" s="165">
        <v>1728.54</v>
      </c>
    </row>
    <row r="48" spans="1:15" ht="12.75" x14ac:dyDescent="0.2">
      <c r="A48" s="215" t="s">
        <v>293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</row>
    <row r="49" spans="1:15" ht="38.25" x14ac:dyDescent="0.2">
      <c r="A49" s="126">
        <v>33</v>
      </c>
      <c r="B49" s="237">
        <v>33</v>
      </c>
      <c r="C49" s="127" t="s">
        <v>294</v>
      </c>
      <c r="D49" s="128" t="s">
        <v>295</v>
      </c>
      <c r="E49" s="129" t="s">
        <v>1</v>
      </c>
      <c r="F49" s="130">
        <v>15.41</v>
      </c>
      <c r="G49" s="135">
        <v>5.63</v>
      </c>
      <c r="H49" s="131">
        <v>119.43</v>
      </c>
      <c r="I49" s="131">
        <v>5.63</v>
      </c>
      <c r="J49" s="131">
        <v>119.43</v>
      </c>
      <c r="K49" s="131">
        <v>119.43</v>
      </c>
      <c r="L49" s="132">
        <v>5.63</v>
      </c>
      <c r="M49" s="131">
        <v>119.43</v>
      </c>
      <c r="N49" s="133"/>
      <c r="O49" s="134"/>
    </row>
    <row r="50" spans="1:15" ht="76.5" x14ac:dyDescent="0.2">
      <c r="A50" s="126">
        <v>34</v>
      </c>
      <c r="B50" s="237">
        <v>34</v>
      </c>
      <c r="C50" s="127" t="s">
        <v>243</v>
      </c>
      <c r="D50" s="128" t="s">
        <v>296</v>
      </c>
      <c r="E50" s="129" t="s">
        <v>1</v>
      </c>
      <c r="F50" s="130">
        <v>325.20999999999998</v>
      </c>
      <c r="G50" s="130">
        <v>6.4749999999999996</v>
      </c>
      <c r="H50" s="131">
        <v>2131</v>
      </c>
      <c r="I50" s="131">
        <v>6.4749999999999996</v>
      </c>
      <c r="J50" s="131">
        <v>2131</v>
      </c>
      <c r="K50" s="131">
        <v>2131</v>
      </c>
      <c r="L50" s="132">
        <v>6.4749999999999996</v>
      </c>
      <c r="M50" s="131">
        <v>2131</v>
      </c>
      <c r="N50" s="133"/>
      <c r="O50" s="134"/>
    </row>
    <row r="51" spans="1:15" ht="38.25" x14ac:dyDescent="0.2">
      <c r="A51" s="173">
        <v>35</v>
      </c>
      <c r="B51" s="239">
        <v>35</v>
      </c>
      <c r="C51" s="174" t="s">
        <v>297</v>
      </c>
      <c r="D51" s="175" t="s">
        <v>298</v>
      </c>
      <c r="E51" s="176" t="s">
        <v>0</v>
      </c>
      <c r="F51" s="177">
        <v>0.93</v>
      </c>
      <c r="G51" s="181">
        <f>171.64</f>
        <v>171.64</v>
      </c>
      <c r="H51" s="178">
        <v>217.62</v>
      </c>
      <c r="I51" s="178">
        <v>153.62</v>
      </c>
      <c r="J51" s="178">
        <v>194.77</v>
      </c>
      <c r="K51" s="178">
        <v>194.77</v>
      </c>
      <c r="L51" s="179">
        <v>153.62</v>
      </c>
      <c r="M51" s="178">
        <v>194.77</v>
      </c>
      <c r="N51" s="179">
        <v>18.02</v>
      </c>
      <c r="O51" s="178">
        <v>22.85</v>
      </c>
    </row>
    <row r="52" spans="1:15" ht="38.25" x14ac:dyDescent="0.2">
      <c r="A52" s="126">
        <v>36</v>
      </c>
      <c r="B52" s="237">
        <v>36</v>
      </c>
      <c r="C52" s="127" t="s">
        <v>228</v>
      </c>
      <c r="D52" s="128" t="s">
        <v>299</v>
      </c>
      <c r="E52" s="129" t="s">
        <v>229</v>
      </c>
      <c r="F52" s="130">
        <v>336</v>
      </c>
      <c r="G52" s="130">
        <v>0.53300000000000003</v>
      </c>
      <c r="H52" s="131">
        <v>230.45</v>
      </c>
      <c r="I52" s="146"/>
      <c r="J52" s="134"/>
      <c r="K52" s="134"/>
      <c r="L52" s="133"/>
      <c r="M52" s="134"/>
      <c r="N52" s="132">
        <v>0.53300000000000003</v>
      </c>
      <c r="O52" s="131">
        <v>230.45</v>
      </c>
    </row>
    <row r="53" spans="1:15" ht="38.25" x14ac:dyDescent="0.2">
      <c r="A53" s="153">
        <v>37</v>
      </c>
      <c r="B53" s="240">
        <v>37</v>
      </c>
      <c r="C53" s="154" t="s">
        <v>300</v>
      </c>
      <c r="D53" s="155" t="s">
        <v>301</v>
      </c>
      <c r="E53" s="156" t="s">
        <v>229</v>
      </c>
      <c r="F53" s="157">
        <v>163.49</v>
      </c>
      <c r="G53" s="157">
        <v>1.4E-2</v>
      </c>
      <c r="H53" s="158">
        <v>5.4</v>
      </c>
      <c r="I53" s="180"/>
      <c r="J53" s="167"/>
      <c r="K53" s="167"/>
      <c r="L53" s="168"/>
      <c r="M53" s="167"/>
      <c r="N53" s="159">
        <v>1.4E-2</v>
      </c>
      <c r="O53" s="158">
        <v>5.4</v>
      </c>
    </row>
    <row r="54" spans="1:15" ht="38.25" x14ac:dyDescent="0.2">
      <c r="A54" s="126">
        <v>38</v>
      </c>
      <c r="B54" s="237">
        <v>40</v>
      </c>
      <c r="C54" s="127" t="s">
        <v>302</v>
      </c>
      <c r="D54" s="128" t="s">
        <v>303</v>
      </c>
      <c r="E54" s="129" t="s">
        <v>159</v>
      </c>
      <c r="F54" s="130">
        <v>17176.759999999998</v>
      </c>
      <c r="G54" s="130">
        <v>0.15659999999999999</v>
      </c>
      <c r="H54" s="131">
        <v>3348.21</v>
      </c>
      <c r="I54" s="131">
        <v>0.15659999999999999</v>
      </c>
      <c r="J54" s="131">
        <v>3348.21</v>
      </c>
      <c r="K54" s="131">
        <v>3348.21</v>
      </c>
      <c r="L54" s="132">
        <v>0.15659999999999999</v>
      </c>
      <c r="M54" s="131">
        <v>3348.21</v>
      </c>
      <c r="N54" s="133"/>
      <c r="O54" s="134"/>
    </row>
    <row r="55" spans="1:15" ht="51" x14ac:dyDescent="0.2">
      <c r="A55" s="126">
        <v>39</v>
      </c>
      <c r="B55" s="237">
        <v>41</v>
      </c>
      <c r="C55" s="127" t="s">
        <v>304</v>
      </c>
      <c r="D55" s="128" t="s">
        <v>305</v>
      </c>
      <c r="E55" s="129" t="s">
        <v>162</v>
      </c>
      <c r="F55" s="130">
        <v>1412.5</v>
      </c>
      <c r="G55" s="130">
        <v>-0.53244000000000002</v>
      </c>
      <c r="H55" s="131">
        <v>-752.07</v>
      </c>
      <c r="I55" s="131">
        <v>-0.53244000000000002</v>
      </c>
      <c r="J55" s="131">
        <v>-752.07</v>
      </c>
      <c r="K55" s="131">
        <v>-752.07</v>
      </c>
      <c r="L55" s="132">
        <v>-0.53244000000000002</v>
      </c>
      <c r="M55" s="131">
        <v>-752.07</v>
      </c>
      <c r="N55" s="133"/>
      <c r="O55" s="131"/>
    </row>
    <row r="56" spans="1:15" ht="51" x14ac:dyDescent="0.2">
      <c r="A56" s="126">
        <v>40</v>
      </c>
      <c r="B56" s="237">
        <v>42</v>
      </c>
      <c r="C56" s="127" t="s">
        <v>306</v>
      </c>
      <c r="D56" s="128" t="s">
        <v>307</v>
      </c>
      <c r="E56" s="129" t="s">
        <v>308</v>
      </c>
      <c r="F56" s="130">
        <v>15.53</v>
      </c>
      <c r="G56" s="135">
        <v>120.15</v>
      </c>
      <c r="H56" s="131">
        <v>1865.93</v>
      </c>
      <c r="I56" s="131">
        <v>120.15</v>
      </c>
      <c r="J56" s="131">
        <v>1865.93</v>
      </c>
      <c r="K56" s="131">
        <v>1865.93</v>
      </c>
      <c r="L56" s="132">
        <v>120.15</v>
      </c>
      <c r="M56" s="131">
        <v>1865.93</v>
      </c>
      <c r="N56" s="133"/>
      <c r="O56" s="134"/>
    </row>
    <row r="57" spans="1:15" ht="51" x14ac:dyDescent="0.2">
      <c r="A57" s="126">
        <v>41</v>
      </c>
      <c r="B57" s="237">
        <v>38</v>
      </c>
      <c r="C57" s="127" t="s">
        <v>244</v>
      </c>
      <c r="D57" s="128" t="s">
        <v>309</v>
      </c>
      <c r="E57" s="129" t="s">
        <v>162</v>
      </c>
      <c r="F57" s="130">
        <v>21597.69</v>
      </c>
      <c r="G57" s="130">
        <v>4.2999999999999997E-2</v>
      </c>
      <c r="H57" s="131">
        <v>928.7</v>
      </c>
      <c r="I57" s="131">
        <v>4.2999999999999997E-2</v>
      </c>
      <c r="J57" s="131">
        <v>928.7</v>
      </c>
      <c r="K57" s="131">
        <v>928.7</v>
      </c>
      <c r="L57" s="132">
        <v>4.2999999999999997E-2</v>
      </c>
      <c r="M57" s="131">
        <v>928.7</v>
      </c>
      <c r="N57" s="133"/>
      <c r="O57" s="134"/>
    </row>
    <row r="58" spans="1:15" ht="51" x14ac:dyDescent="0.2">
      <c r="A58" s="126">
        <v>42</v>
      </c>
      <c r="B58" s="237">
        <v>39</v>
      </c>
      <c r="C58" s="127" t="s">
        <v>230</v>
      </c>
      <c r="D58" s="128" t="s">
        <v>310</v>
      </c>
      <c r="E58" s="129" t="s">
        <v>162</v>
      </c>
      <c r="F58" s="130">
        <v>11885.47</v>
      </c>
      <c r="G58" s="130">
        <v>0.12015000000000001</v>
      </c>
      <c r="H58" s="131">
        <v>1428.04</v>
      </c>
      <c r="I58" s="131">
        <v>0.12015000000000001</v>
      </c>
      <c r="J58" s="131">
        <v>1428.04</v>
      </c>
      <c r="K58" s="131">
        <v>1428.04</v>
      </c>
      <c r="L58" s="132">
        <v>0.12015000000000001</v>
      </c>
      <c r="M58" s="131">
        <v>1428.04</v>
      </c>
      <c r="N58" s="133"/>
      <c r="O58" s="134"/>
    </row>
    <row r="59" spans="1:15" ht="51" x14ac:dyDescent="0.2">
      <c r="A59" s="126">
        <v>43</v>
      </c>
      <c r="B59" s="237">
        <v>43</v>
      </c>
      <c r="C59" s="127" t="s">
        <v>311</v>
      </c>
      <c r="D59" s="128" t="s">
        <v>312</v>
      </c>
      <c r="E59" s="129" t="s">
        <v>161</v>
      </c>
      <c r="F59" s="130">
        <v>2710.56</v>
      </c>
      <c r="G59" s="135">
        <v>11</v>
      </c>
      <c r="H59" s="131">
        <v>14908.08</v>
      </c>
      <c r="I59" s="131">
        <v>11</v>
      </c>
      <c r="J59" s="131">
        <v>14908.08</v>
      </c>
      <c r="K59" s="131">
        <v>14908.08</v>
      </c>
      <c r="L59" s="132">
        <v>11</v>
      </c>
      <c r="M59" s="131">
        <v>14908.08</v>
      </c>
      <c r="N59" s="133"/>
      <c r="O59" s="134"/>
    </row>
    <row r="60" spans="1:15" ht="51" x14ac:dyDescent="0.2">
      <c r="A60" s="126">
        <v>44</v>
      </c>
      <c r="B60" s="237">
        <v>44</v>
      </c>
      <c r="C60" s="127" t="s">
        <v>313</v>
      </c>
      <c r="D60" s="128" t="s">
        <v>314</v>
      </c>
      <c r="E60" s="129" t="s">
        <v>1</v>
      </c>
      <c r="F60" s="130">
        <v>1285.6199999999999</v>
      </c>
      <c r="G60" s="130">
        <v>7.92</v>
      </c>
      <c r="H60" s="131">
        <v>10182.11</v>
      </c>
      <c r="I60" s="146"/>
      <c r="J60" s="134"/>
      <c r="K60" s="134"/>
      <c r="L60" s="133"/>
      <c r="M60" s="134"/>
      <c r="N60" s="132">
        <v>7.92</v>
      </c>
      <c r="O60" s="131">
        <v>10182.11</v>
      </c>
    </row>
    <row r="61" spans="1:15" ht="51" x14ac:dyDescent="0.2">
      <c r="A61" s="126">
        <v>45</v>
      </c>
      <c r="B61" s="237">
        <v>45</v>
      </c>
      <c r="C61" s="127" t="s">
        <v>315</v>
      </c>
      <c r="D61" s="128" t="s">
        <v>316</v>
      </c>
      <c r="E61" s="129" t="s">
        <v>161</v>
      </c>
      <c r="F61" s="130">
        <v>213.7</v>
      </c>
      <c r="G61" s="135">
        <v>43</v>
      </c>
      <c r="H61" s="131">
        <v>9189.1</v>
      </c>
      <c r="I61" s="131">
        <v>43</v>
      </c>
      <c r="J61" s="131">
        <v>9189.1</v>
      </c>
      <c r="K61" s="131">
        <v>9189.1</v>
      </c>
      <c r="L61" s="132">
        <v>43</v>
      </c>
      <c r="M61" s="131">
        <v>9189.1</v>
      </c>
      <c r="N61" s="133"/>
      <c r="O61" s="134"/>
    </row>
    <row r="62" spans="1:15" ht="51" x14ac:dyDescent="0.2">
      <c r="A62" s="126">
        <v>46</v>
      </c>
      <c r="B62" s="237">
        <v>46</v>
      </c>
      <c r="C62" s="127" t="s">
        <v>241</v>
      </c>
      <c r="D62" s="128" t="s">
        <v>317</v>
      </c>
      <c r="E62" s="129" t="s">
        <v>1</v>
      </c>
      <c r="F62" s="130">
        <v>519.79999999999995</v>
      </c>
      <c r="G62" s="135">
        <v>0.65</v>
      </c>
      <c r="H62" s="131">
        <v>337.87</v>
      </c>
      <c r="I62" s="131">
        <v>4.4999999999999998E-2</v>
      </c>
      <c r="J62" s="131">
        <v>23.39</v>
      </c>
      <c r="K62" s="131">
        <v>23.39</v>
      </c>
      <c r="L62" s="132">
        <v>4.4999999999999998E-2</v>
      </c>
      <c r="M62" s="131">
        <v>23.39</v>
      </c>
      <c r="N62" s="132">
        <v>0.60499999999999998</v>
      </c>
      <c r="O62" s="131">
        <v>314.48</v>
      </c>
    </row>
    <row r="63" spans="1:15" ht="38.25" x14ac:dyDescent="0.2">
      <c r="A63" s="126">
        <v>47</v>
      </c>
      <c r="B63" s="237">
        <v>47</v>
      </c>
      <c r="C63" s="127" t="s">
        <v>318</v>
      </c>
      <c r="D63" s="128" t="s">
        <v>319</v>
      </c>
      <c r="E63" s="129" t="s">
        <v>159</v>
      </c>
      <c r="F63" s="130">
        <v>22115.99</v>
      </c>
      <c r="G63" s="130">
        <v>7.0000000000000001E-3</v>
      </c>
      <c r="H63" s="131">
        <v>214.82</v>
      </c>
      <c r="I63" s="131">
        <v>7.0000000000000001E-3</v>
      </c>
      <c r="J63" s="131">
        <v>214.82</v>
      </c>
      <c r="K63" s="131">
        <v>214.82</v>
      </c>
      <c r="L63" s="132">
        <v>7.0000000000000001E-3</v>
      </c>
      <c r="M63" s="131">
        <v>214.82</v>
      </c>
      <c r="N63" s="133"/>
      <c r="O63" s="134"/>
    </row>
    <row r="64" spans="1:15" ht="51" x14ac:dyDescent="0.2">
      <c r="A64" s="126">
        <v>48</v>
      </c>
      <c r="B64" s="237">
        <v>48</v>
      </c>
      <c r="C64" s="127" t="s">
        <v>320</v>
      </c>
      <c r="D64" s="128" t="s">
        <v>321</v>
      </c>
      <c r="E64" s="129" t="s">
        <v>161</v>
      </c>
      <c r="F64" s="130">
        <v>128.71</v>
      </c>
      <c r="G64" s="135">
        <v>14</v>
      </c>
      <c r="H64" s="131">
        <v>1801.94</v>
      </c>
      <c r="I64" s="131">
        <v>14</v>
      </c>
      <c r="J64" s="131">
        <v>1801.94</v>
      </c>
      <c r="K64" s="131">
        <v>1801.94</v>
      </c>
      <c r="L64" s="132">
        <v>14</v>
      </c>
      <c r="M64" s="131">
        <v>1801.94</v>
      </c>
      <c r="N64" s="133"/>
      <c r="O64" s="134"/>
    </row>
    <row r="65" spans="1:15" ht="38.25" x14ac:dyDescent="0.2">
      <c r="A65" s="126">
        <v>49</v>
      </c>
      <c r="B65" s="237">
        <v>49</v>
      </c>
      <c r="C65" s="127" t="s">
        <v>322</v>
      </c>
      <c r="D65" s="128" t="s">
        <v>323</v>
      </c>
      <c r="E65" s="129" t="s">
        <v>1</v>
      </c>
      <c r="F65" s="130">
        <v>1010.45</v>
      </c>
      <c r="G65" s="135">
        <v>0.02</v>
      </c>
      <c r="H65" s="131">
        <v>21.59</v>
      </c>
      <c r="I65" s="131">
        <v>0.02</v>
      </c>
      <c r="J65" s="131">
        <v>21.59</v>
      </c>
      <c r="K65" s="131">
        <v>21.59</v>
      </c>
      <c r="L65" s="132">
        <v>0.02</v>
      </c>
      <c r="M65" s="131">
        <v>21.59</v>
      </c>
      <c r="N65" s="133"/>
      <c r="O65" s="134"/>
    </row>
    <row r="66" spans="1:15" ht="51" x14ac:dyDescent="0.2">
      <c r="A66" s="136">
        <v>50</v>
      </c>
      <c r="B66" s="241">
        <v>50</v>
      </c>
      <c r="C66" s="137" t="s">
        <v>324</v>
      </c>
      <c r="D66" s="138" t="s">
        <v>325</v>
      </c>
      <c r="E66" s="139" t="s">
        <v>1</v>
      </c>
      <c r="F66" s="140">
        <v>725.69</v>
      </c>
      <c r="G66" s="140">
        <v>2.0799999999999999E-2</v>
      </c>
      <c r="H66" s="141">
        <v>15.09</v>
      </c>
      <c r="I66" s="141">
        <v>2.0799999999999999E-2</v>
      </c>
      <c r="J66" s="141">
        <v>15.09</v>
      </c>
      <c r="K66" s="141">
        <v>15.09</v>
      </c>
      <c r="L66" s="145">
        <v>2.0799999999999999E-2</v>
      </c>
      <c r="M66" s="141">
        <v>15.09</v>
      </c>
      <c r="N66" s="144"/>
      <c r="O66" s="143"/>
    </row>
    <row r="67" spans="1:15" ht="12.75" x14ac:dyDescent="0.2">
      <c r="A67" s="215" t="s">
        <v>326</v>
      </c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</row>
    <row r="68" spans="1:15" ht="38.25" x14ac:dyDescent="0.2">
      <c r="A68" s="126">
        <v>51</v>
      </c>
      <c r="B68" s="237">
        <v>51</v>
      </c>
      <c r="C68" s="127" t="s">
        <v>327</v>
      </c>
      <c r="D68" s="128" t="s">
        <v>328</v>
      </c>
      <c r="E68" s="129" t="s">
        <v>240</v>
      </c>
      <c r="F68" s="130">
        <v>27599.17</v>
      </c>
      <c r="G68" s="130">
        <v>6.6000000000000003E-2</v>
      </c>
      <c r="H68" s="131">
        <v>2374.27</v>
      </c>
      <c r="I68" s="131">
        <v>6.6000000000000003E-2</v>
      </c>
      <c r="J68" s="131">
        <v>2374.27</v>
      </c>
      <c r="K68" s="131">
        <v>2374.27</v>
      </c>
      <c r="L68" s="132">
        <v>6.6000000000000003E-2</v>
      </c>
      <c r="M68" s="131">
        <v>2374.27</v>
      </c>
      <c r="N68" s="133"/>
      <c r="O68" s="134"/>
    </row>
    <row r="69" spans="1:15" ht="51" x14ac:dyDescent="0.2">
      <c r="A69" s="126">
        <v>52</v>
      </c>
      <c r="B69" s="237">
        <v>52</v>
      </c>
      <c r="C69" s="127" t="s">
        <v>329</v>
      </c>
      <c r="D69" s="128" t="s">
        <v>330</v>
      </c>
      <c r="E69" s="129" t="s">
        <v>239</v>
      </c>
      <c r="F69" s="130">
        <v>169.91</v>
      </c>
      <c r="G69" s="135">
        <v>66</v>
      </c>
      <c r="H69" s="131">
        <v>11214.06</v>
      </c>
      <c r="I69" s="131">
        <v>66</v>
      </c>
      <c r="J69" s="131">
        <v>11214.06</v>
      </c>
      <c r="K69" s="131">
        <v>11214.06</v>
      </c>
      <c r="L69" s="132">
        <v>66</v>
      </c>
      <c r="M69" s="131">
        <v>11214.06</v>
      </c>
      <c r="N69" s="133"/>
      <c r="O69" s="134"/>
    </row>
    <row r="70" spans="1:15" ht="51" x14ac:dyDescent="0.2">
      <c r="A70" s="126">
        <v>53</v>
      </c>
      <c r="B70" s="237">
        <v>53</v>
      </c>
      <c r="C70" s="127" t="s">
        <v>331</v>
      </c>
      <c r="D70" s="128" t="s">
        <v>332</v>
      </c>
      <c r="E70" s="129" t="s">
        <v>161</v>
      </c>
      <c r="F70" s="130">
        <v>205</v>
      </c>
      <c r="G70" s="135">
        <v>14</v>
      </c>
      <c r="H70" s="131">
        <v>2870</v>
      </c>
      <c r="I70" s="131">
        <v>12</v>
      </c>
      <c r="J70" s="131">
        <v>2460</v>
      </c>
      <c r="K70" s="131">
        <v>2460</v>
      </c>
      <c r="L70" s="132">
        <v>12</v>
      </c>
      <c r="M70" s="131">
        <v>2460</v>
      </c>
      <c r="N70" s="132">
        <v>2</v>
      </c>
      <c r="O70" s="131">
        <v>410</v>
      </c>
    </row>
    <row r="71" spans="1:15" ht="38.25" x14ac:dyDescent="0.2">
      <c r="A71" s="126">
        <v>54</v>
      </c>
      <c r="B71" s="237">
        <v>54</v>
      </c>
      <c r="C71" s="127" t="s">
        <v>333</v>
      </c>
      <c r="D71" s="128" t="s">
        <v>334</v>
      </c>
      <c r="E71" s="129" t="s">
        <v>240</v>
      </c>
      <c r="F71" s="130">
        <v>21124.14</v>
      </c>
      <c r="G71" s="130">
        <v>4.9000000000000002E-2</v>
      </c>
      <c r="H71" s="131">
        <v>1366.11</v>
      </c>
      <c r="I71" s="131">
        <v>4.9000000000000002E-2</v>
      </c>
      <c r="J71" s="131">
        <v>1366.11</v>
      </c>
      <c r="K71" s="131">
        <v>1366.11</v>
      </c>
      <c r="L71" s="132">
        <v>4.9000000000000002E-2</v>
      </c>
      <c r="M71" s="131">
        <v>1366.11</v>
      </c>
      <c r="N71" s="133"/>
      <c r="O71" s="131"/>
    </row>
    <row r="72" spans="1:15" ht="51" x14ac:dyDescent="0.2">
      <c r="A72" s="126">
        <v>55</v>
      </c>
      <c r="B72" s="237">
        <v>55</v>
      </c>
      <c r="C72" s="127" t="s">
        <v>329</v>
      </c>
      <c r="D72" s="128" t="s">
        <v>330</v>
      </c>
      <c r="E72" s="129" t="s">
        <v>239</v>
      </c>
      <c r="F72" s="130">
        <v>169.91</v>
      </c>
      <c r="G72" s="135">
        <v>49</v>
      </c>
      <c r="H72" s="131">
        <v>8325.59</v>
      </c>
      <c r="I72" s="131">
        <v>49</v>
      </c>
      <c r="J72" s="131">
        <v>8325.59</v>
      </c>
      <c r="K72" s="131">
        <v>8325.59</v>
      </c>
      <c r="L72" s="132">
        <v>49</v>
      </c>
      <c r="M72" s="131">
        <v>8325.59</v>
      </c>
      <c r="N72" s="133"/>
      <c r="O72" s="134"/>
    </row>
    <row r="73" spans="1:15" ht="38.25" x14ac:dyDescent="0.2">
      <c r="A73" s="126">
        <v>56</v>
      </c>
      <c r="B73" s="237">
        <v>56</v>
      </c>
      <c r="C73" s="127" t="s">
        <v>335</v>
      </c>
      <c r="D73" s="128" t="s">
        <v>336</v>
      </c>
      <c r="E73" s="129" t="s">
        <v>240</v>
      </c>
      <c r="F73" s="130">
        <v>16004.45</v>
      </c>
      <c r="G73" s="130">
        <v>1.0999999999999999E-2</v>
      </c>
      <c r="H73" s="131">
        <v>227.36</v>
      </c>
      <c r="I73" s="131">
        <v>7.8100000000000001E-3</v>
      </c>
      <c r="J73" s="131">
        <v>161.41</v>
      </c>
      <c r="K73" s="131">
        <v>161.41</v>
      </c>
      <c r="L73" s="132">
        <v>7.8100000000000001E-3</v>
      </c>
      <c r="M73" s="131">
        <v>161.41</v>
      </c>
      <c r="N73" s="132">
        <v>3.1900000000000001E-3</v>
      </c>
      <c r="O73" s="131">
        <v>65.95</v>
      </c>
    </row>
    <row r="74" spans="1:15" ht="51" x14ac:dyDescent="0.2">
      <c r="A74" s="126">
        <v>57</v>
      </c>
      <c r="B74" s="237">
        <v>57</v>
      </c>
      <c r="C74" s="127" t="s">
        <v>337</v>
      </c>
      <c r="D74" s="128" t="s">
        <v>338</v>
      </c>
      <c r="E74" s="129" t="s">
        <v>239</v>
      </c>
      <c r="F74" s="130">
        <v>73.38</v>
      </c>
      <c r="G74" s="135">
        <v>11</v>
      </c>
      <c r="H74" s="131">
        <v>807.18</v>
      </c>
      <c r="I74" s="131">
        <v>7.81</v>
      </c>
      <c r="J74" s="131">
        <v>573.1</v>
      </c>
      <c r="K74" s="131">
        <v>573.1</v>
      </c>
      <c r="L74" s="132">
        <v>7.81</v>
      </c>
      <c r="M74" s="131">
        <v>573.1</v>
      </c>
      <c r="N74" s="132">
        <v>3.19</v>
      </c>
      <c r="O74" s="131">
        <v>234.08</v>
      </c>
    </row>
    <row r="75" spans="1:15" ht="51" x14ac:dyDescent="0.2">
      <c r="A75" s="126">
        <v>58</v>
      </c>
      <c r="B75" s="237">
        <v>58</v>
      </c>
      <c r="C75" s="127" t="s">
        <v>339</v>
      </c>
      <c r="D75" s="128" t="s">
        <v>340</v>
      </c>
      <c r="E75" s="129" t="s">
        <v>161</v>
      </c>
      <c r="F75" s="130">
        <v>50.42</v>
      </c>
      <c r="G75" s="135">
        <v>6</v>
      </c>
      <c r="H75" s="131">
        <v>302.52</v>
      </c>
      <c r="I75" s="131">
        <v>6</v>
      </c>
      <c r="J75" s="131">
        <v>302.52</v>
      </c>
      <c r="K75" s="131">
        <v>302.52</v>
      </c>
      <c r="L75" s="132">
        <v>6</v>
      </c>
      <c r="M75" s="131">
        <v>302.52</v>
      </c>
      <c r="N75" s="133"/>
      <c r="O75" s="134"/>
    </row>
    <row r="76" spans="1:15" ht="38.25" x14ac:dyDescent="0.2">
      <c r="A76" s="126">
        <v>59</v>
      </c>
      <c r="B76" s="237">
        <v>59</v>
      </c>
      <c r="C76" s="127" t="s">
        <v>341</v>
      </c>
      <c r="D76" s="128" t="s">
        <v>342</v>
      </c>
      <c r="E76" s="129" t="s">
        <v>240</v>
      </c>
      <c r="F76" s="130">
        <v>16620.740000000002</v>
      </c>
      <c r="G76" s="130">
        <v>1.0500000000000001E-2</v>
      </c>
      <c r="H76" s="131">
        <v>228.43</v>
      </c>
      <c r="I76" s="131">
        <v>8.5000000000000006E-3</v>
      </c>
      <c r="J76" s="131">
        <v>184.93</v>
      </c>
      <c r="K76" s="131">
        <v>184.93</v>
      </c>
      <c r="L76" s="132">
        <v>8.5000000000000006E-3</v>
      </c>
      <c r="M76" s="131">
        <v>184.93</v>
      </c>
      <c r="N76" s="132">
        <v>2E-3</v>
      </c>
      <c r="O76" s="131">
        <v>43.5</v>
      </c>
    </row>
    <row r="77" spans="1:15" ht="51" x14ac:dyDescent="0.2">
      <c r="A77" s="126">
        <v>60</v>
      </c>
      <c r="B77" s="237">
        <v>60</v>
      </c>
      <c r="C77" s="127" t="s">
        <v>343</v>
      </c>
      <c r="D77" s="128" t="s">
        <v>344</v>
      </c>
      <c r="E77" s="129" t="s">
        <v>239</v>
      </c>
      <c r="F77" s="130">
        <v>47.78</v>
      </c>
      <c r="G77" s="130">
        <v>10.605</v>
      </c>
      <c r="H77" s="131">
        <v>506.71</v>
      </c>
      <c r="I77" s="131">
        <v>8.5</v>
      </c>
      <c r="J77" s="131">
        <v>406.13</v>
      </c>
      <c r="K77" s="131">
        <v>406.13</v>
      </c>
      <c r="L77" s="132">
        <v>8.5</v>
      </c>
      <c r="M77" s="131">
        <v>406.13</v>
      </c>
      <c r="N77" s="132">
        <v>2.105</v>
      </c>
      <c r="O77" s="131">
        <v>100.58</v>
      </c>
    </row>
    <row r="78" spans="1:15" ht="51" x14ac:dyDescent="0.2">
      <c r="A78" s="126">
        <v>61</v>
      </c>
      <c r="B78" s="237">
        <v>61</v>
      </c>
      <c r="C78" s="127" t="s">
        <v>345</v>
      </c>
      <c r="D78" s="128" t="s">
        <v>346</v>
      </c>
      <c r="E78" s="129" t="s">
        <v>161</v>
      </c>
      <c r="F78" s="130">
        <v>15.68</v>
      </c>
      <c r="G78" s="135">
        <v>8</v>
      </c>
      <c r="H78" s="131">
        <v>125.44</v>
      </c>
      <c r="I78" s="131">
        <v>8</v>
      </c>
      <c r="J78" s="131">
        <v>125.44</v>
      </c>
      <c r="K78" s="131">
        <v>125.44</v>
      </c>
      <c r="L78" s="132">
        <v>8</v>
      </c>
      <c r="M78" s="131">
        <v>125.44</v>
      </c>
      <c r="N78" s="133"/>
      <c r="O78" s="134"/>
    </row>
    <row r="79" spans="1:15" ht="38.25" x14ac:dyDescent="0.2">
      <c r="A79" s="126">
        <v>62</v>
      </c>
      <c r="B79" s="237">
        <v>62</v>
      </c>
      <c r="C79" s="127" t="s">
        <v>347</v>
      </c>
      <c r="D79" s="128" t="s">
        <v>348</v>
      </c>
      <c r="E79" s="129" t="s">
        <v>227</v>
      </c>
      <c r="F79" s="130">
        <v>1153.8800000000001</v>
      </c>
      <c r="G79" s="130">
        <v>1.4E-2</v>
      </c>
      <c r="H79" s="131">
        <v>20.09</v>
      </c>
      <c r="I79" s="131">
        <v>1.4E-2</v>
      </c>
      <c r="J79" s="131">
        <v>20.09</v>
      </c>
      <c r="K79" s="131">
        <v>20.09</v>
      </c>
      <c r="L79" s="132">
        <v>1.4E-2</v>
      </c>
      <c r="M79" s="131">
        <v>20.09</v>
      </c>
      <c r="N79" s="133"/>
      <c r="O79" s="134"/>
    </row>
    <row r="80" spans="1:15" ht="51" x14ac:dyDescent="0.2">
      <c r="A80" s="126">
        <v>63</v>
      </c>
      <c r="B80" s="237">
        <v>63</v>
      </c>
      <c r="C80" s="127" t="s">
        <v>349</v>
      </c>
      <c r="D80" s="128" t="s">
        <v>350</v>
      </c>
      <c r="E80" s="129" t="s">
        <v>239</v>
      </c>
      <c r="F80" s="130">
        <v>69.47</v>
      </c>
      <c r="G80" s="135">
        <v>1.4</v>
      </c>
      <c r="H80" s="131">
        <v>97.26</v>
      </c>
      <c r="I80" s="131">
        <v>1.4</v>
      </c>
      <c r="J80" s="131">
        <v>97.26</v>
      </c>
      <c r="K80" s="131">
        <v>97.26</v>
      </c>
      <c r="L80" s="132">
        <v>1.4</v>
      </c>
      <c r="M80" s="131">
        <v>97.26</v>
      </c>
      <c r="N80" s="133"/>
      <c r="O80" s="134"/>
    </row>
    <row r="81" spans="1:15" ht="38.25" x14ac:dyDescent="0.2">
      <c r="A81" s="126">
        <v>64</v>
      </c>
      <c r="B81" s="237">
        <v>64</v>
      </c>
      <c r="C81" s="127" t="s">
        <v>351</v>
      </c>
      <c r="D81" s="128" t="s">
        <v>352</v>
      </c>
      <c r="E81" s="129" t="s">
        <v>353</v>
      </c>
      <c r="F81" s="130">
        <v>193.14</v>
      </c>
      <c r="G81" s="135">
        <v>4</v>
      </c>
      <c r="H81" s="131">
        <v>1075.8699999999999</v>
      </c>
      <c r="I81" s="131">
        <v>4</v>
      </c>
      <c r="J81" s="131">
        <v>1075.8699999999999</v>
      </c>
      <c r="K81" s="131">
        <v>1075.8699999999999</v>
      </c>
      <c r="L81" s="132">
        <v>4</v>
      </c>
      <c r="M81" s="131">
        <v>1075.8699999999999</v>
      </c>
      <c r="N81" s="133"/>
      <c r="O81" s="131"/>
    </row>
    <row r="82" spans="1:15" ht="51" x14ac:dyDescent="0.2">
      <c r="A82" s="126">
        <v>65</v>
      </c>
      <c r="B82" s="237">
        <v>65</v>
      </c>
      <c r="C82" s="127" t="s">
        <v>354</v>
      </c>
      <c r="D82" s="128" t="s">
        <v>355</v>
      </c>
      <c r="E82" s="129" t="s">
        <v>161</v>
      </c>
      <c r="F82" s="130">
        <v>5021.43</v>
      </c>
      <c r="G82" s="135">
        <v>4</v>
      </c>
      <c r="H82" s="131">
        <v>20085.72</v>
      </c>
      <c r="I82" s="131">
        <v>4</v>
      </c>
      <c r="J82" s="131">
        <v>20085.72</v>
      </c>
      <c r="K82" s="131">
        <v>20085.72</v>
      </c>
      <c r="L82" s="132">
        <v>4</v>
      </c>
      <c r="M82" s="131">
        <v>20085.72</v>
      </c>
      <c r="N82" s="133"/>
      <c r="O82" s="134"/>
    </row>
    <row r="83" spans="1:15" ht="38.25" x14ac:dyDescent="0.2">
      <c r="A83" s="126">
        <v>66</v>
      </c>
      <c r="B83" s="237">
        <v>66</v>
      </c>
      <c r="C83" s="127" t="s">
        <v>356</v>
      </c>
      <c r="D83" s="128" t="s">
        <v>357</v>
      </c>
      <c r="E83" s="129" t="s">
        <v>353</v>
      </c>
      <c r="F83" s="130">
        <v>78.349999999999994</v>
      </c>
      <c r="G83" s="135">
        <v>4</v>
      </c>
      <c r="H83" s="131">
        <v>437.83</v>
      </c>
      <c r="I83" s="131">
        <v>4</v>
      </c>
      <c r="J83" s="131">
        <v>437.83</v>
      </c>
      <c r="K83" s="131">
        <v>437.83</v>
      </c>
      <c r="L83" s="132">
        <v>4</v>
      </c>
      <c r="M83" s="131">
        <v>437.83</v>
      </c>
      <c r="N83" s="133"/>
      <c r="O83" s="134"/>
    </row>
    <row r="84" spans="1:15" ht="51" x14ac:dyDescent="0.2">
      <c r="A84" s="126">
        <v>67</v>
      </c>
      <c r="B84" s="237">
        <v>67</v>
      </c>
      <c r="C84" s="127" t="s">
        <v>358</v>
      </c>
      <c r="D84" s="128" t="s">
        <v>359</v>
      </c>
      <c r="E84" s="129" t="s">
        <v>161</v>
      </c>
      <c r="F84" s="130">
        <v>507.69</v>
      </c>
      <c r="G84" s="135">
        <v>4</v>
      </c>
      <c r="H84" s="131">
        <v>2030.76</v>
      </c>
      <c r="I84" s="131">
        <v>4</v>
      </c>
      <c r="J84" s="131">
        <v>2030.76</v>
      </c>
      <c r="K84" s="131">
        <v>2030.76</v>
      </c>
      <c r="L84" s="132">
        <v>4</v>
      </c>
      <c r="M84" s="131">
        <v>2030.76</v>
      </c>
      <c r="N84" s="133"/>
      <c r="O84" s="134"/>
    </row>
    <row r="85" spans="1:15" ht="38.25" x14ac:dyDescent="0.2">
      <c r="A85" s="126">
        <v>68</v>
      </c>
      <c r="B85" s="237">
        <v>68</v>
      </c>
      <c r="C85" s="127" t="s">
        <v>360</v>
      </c>
      <c r="D85" s="128" t="s">
        <v>361</v>
      </c>
      <c r="E85" s="129" t="s">
        <v>353</v>
      </c>
      <c r="F85" s="130">
        <v>126.46</v>
      </c>
      <c r="G85" s="135">
        <v>2</v>
      </c>
      <c r="H85" s="131">
        <v>354.17</v>
      </c>
      <c r="I85" s="131">
        <v>2</v>
      </c>
      <c r="J85" s="131">
        <v>354.17</v>
      </c>
      <c r="K85" s="131">
        <v>354.17</v>
      </c>
      <c r="L85" s="132">
        <v>2</v>
      </c>
      <c r="M85" s="131">
        <v>354.17</v>
      </c>
      <c r="N85" s="133"/>
      <c r="O85" s="134"/>
    </row>
    <row r="86" spans="1:15" ht="51" x14ac:dyDescent="0.2">
      <c r="A86" s="126">
        <v>69</v>
      </c>
      <c r="B86" s="237">
        <v>69</v>
      </c>
      <c r="C86" s="127" t="s">
        <v>362</v>
      </c>
      <c r="D86" s="128" t="s">
        <v>363</v>
      </c>
      <c r="E86" s="129" t="s">
        <v>161</v>
      </c>
      <c r="F86" s="130">
        <v>1224.17</v>
      </c>
      <c r="G86" s="135">
        <v>2</v>
      </c>
      <c r="H86" s="131">
        <v>2448.34</v>
      </c>
      <c r="I86" s="131">
        <v>2</v>
      </c>
      <c r="J86" s="131">
        <v>2448.34</v>
      </c>
      <c r="K86" s="131">
        <v>2448.34</v>
      </c>
      <c r="L86" s="132">
        <v>2</v>
      </c>
      <c r="M86" s="131">
        <v>2448.34</v>
      </c>
      <c r="N86" s="133"/>
      <c r="O86" s="134"/>
    </row>
    <row r="87" spans="1:15" ht="38.25" x14ac:dyDescent="0.2">
      <c r="A87" s="153">
        <v>70</v>
      </c>
      <c r="B87" s="240">
        <v>70</v>
      </c>
      <c r="C87" s="154" t="s">
        <v>364</v>
      </c>
      <c r="D87" s="155" t="s">
        <v>365</v>
      </c>
      <c r="E87" s="156" t="s">
        <v>161</v>
      </c>
      <c r="F87" s="157">
        <v>57.87</v>
      </c>
      <c r="G87" s="169">
        <v>1</v>
      </c>
      <c r="H87" s="158">
        <v>81.11</v>
      </c>
      <c r="I87" s="180"/>
      <c r="J87" s="167"/>
      <c r="K87" s="167"/>
      <c r="L87" s="168"/>
      <c r="M87" s="167"/>
      <c r="N87" s="159">
        <v>1</v>
      </c>
      <c r="O87" s="158">
        <v>81.11</v>
      </c>
    </row>
    <row r="88" spans="1:15" ht="51" x14ac:dyDescent="0.2">
      <c r="A88" s="153">
        <v>71</v>
      </c>
      <c r="B88" s="240">
        <v>71</v>
      </c>
      <c r="C88" s="154" t="s">
        <v>366</v>
      </c>
      <c r="D88" s="155" t="s">
        <v>367</v>
      </c>
      <c r="E88" s="156" t="s">
        <v>161</v>
      </c>
      <c r="F88" s="157">
        <v>84.41</v>
      </c>
      <c r="G88" s="169">
        <v>1</v>
      </c>
      <c r="H88" s="158">
        <v>84.41</v>
      </c>
      <c r="I88" s="180"/>
      <c r="J88" s="167"/>
      <c r="K88" s="167"/>
      <c r="L88" s="168"/>
      <c r="M88" s="167"/>
      <c r="N88" s="159">
        <v>1</v>
      </c>
      <c r="O88" s="158">
        <v>84.41</v>
      </c>
    </row>
    <row r="89" spans="1:15" ht="38.25" x14ac:dyDescent="0.2">
      <c r="A89" s="153">
        <v>72</v>
      </c>
      <c r="B89" s="240">
        <v>72</v>
      </c>
      <c r="C89" s="154" t="s">
        <v>368</v>
      </c>
      <c r="D89" s="155" t="s">
        <v>369</v>
      </c>
      <c r="E89" s="156" t="s">
        <v>162</v>
      </c>
      <c r="F89" s="157">
        <v>9584.7199999999993</v>
      </c>
      <c r="G89" s="157">
        <v>1.3100000000000001E-2</v>
      </c>
      <c r="H89" s="158">
        <v>127.44</v>
      </c>
      <c r="I89" s="158">
        <v>1.3100000000000001E-2</v>
      </c>
      <c r="J89" s="158">
        <v>127.44</v>
      </c>
      <c r="K89" s="158">
        <v>127.44</v>
      </c>
      <c r="L89" s="159">
        <v>1.3100000000000001E-2</v>
      </c>
      <c r="M89" s="158">
        <v>127.44</v>
      </c>
      <c r="N89" s="168"/>
      <c r="O89" s="167"/>
    </row>
    <row r="90" spans="1:15" ht="51" x14ac:dyDescent="0.2">
      <c r="A90" s="153">
        <v>73</v>
      </c>
      <c r="B90" s="240">
        <v>73</v>
      </c>
      <c r="C90" s="154" t="s">
        <v>370</v>
      </c>
      <c r="D90" s="155" t="s">
        <v>371</v>
      </c>
      <c r="E90" s="156" t="s">
        <v>162</v>
      </c>
      <c r="F90" s="157">
        <v>8458.2000000000007</v>
      </c>
      <c r="G90" s="157">
        <v>-1.3100000000000001E-2</v>
      </c>
      <c r="H90" s="158">
        <v>-110.8</v>
      </c>
      <c r="I90" s="158">
        <v>-1.3100000000000001E-2</v>
      </c>
      <c r="J90" s="158">
        <v>-110.8</v>
      </c>
      <c r="K90" s="158">
        <v>-110.8</v>
      </c>
      <c r="L90" s="159">
        <v>-1.3100000000000001E-2</v>
      </c>
      <c r="M90" s="158">
        <v>-110.8</v>
      </c>
      <c r="N90" s="168"/>
      <c r="O90" s="167"/>
    </row>
    <row r="91" spans="1:15" ht="51" x14ac:dyDescent="0.2">
      <c r="A91" s="153">
        <v>74</v>
      </c>
      <c r="B91" s="240">
        <v>74</v>
      </c>
      <c r="C91" s="154" t="s">
        <v>372</v>
      </c>
      <c r="D91" s="155" t="s">
        <v>373</v>
      </c>
      <c r="E91" s="156" t="s">
        <v>161</v>
      </c>
      <c r="F91" s="157">
        <v>430.03</v>
      </c>
      <c r="G91" s="169">
        <v>1</v>
      </c>
      <c r="H91" s="158">
        <v>430.03</v>
      </c>
      <c r="I91" s="158">
        <v>1</v>
      </c>
      <c r="J91" s="158">
        <v>430.03</v>
      </c>
      <c r="K91" s="158">
        <v>430.03</v>
      </c>
      <c r="L91" s="159">
        <v>1</v>
      </c>
      <c r="M91" s="158">
        <v>430.03</v>
      </c>
      <c r="N91" s="168"/>
      <c r="O91" s="167"/>
    </row>
    <row r="92" spans="1:15" ht="38.25" x14ac:dyDescent="0.2">
      <c r="A92" s="126">
        <v>75</v>
      </c>
      <c r="B92" s="237">
        <v>75</v>
      </c>
      <c r="C92" s="127" t="s">
        <v>374</v>
      </c>
      <c r="D92" s="128" t="s">
        <v>375</v>
      </c>
      <c r="E92" s="129" t="s">
        <v>161</v>
      </c>
      <c r="F92" s="130">
        <v>38.93</v>
      </c>
      <c r="G92" s="135">
        <v>1</v>
      </c>
      <c r="H92" s="131">
        <v>43.79</v>
      </c>
      <c r="I92" s="131">
        <v>1</v>
      </c>
      <c r="J92" s="131">
        <v>43.79</v>
      </c>
      <c r="K92" s="131">
        <v>43.79</v>
      </c>
      <c r="L92" s="132">
        <v>1</v>
      </c>
      <c r="M92" s="131">
        <v>43.79</v>
      </c>
      <c r="N92" s="133"/>
      <c r="O92" s="134"/>
    </row>
    <row r="93" spans="1:15" ht="51" x14ac:dyDescent="0.2">
      <c r="A93" s="136">
        <v>76</v>
      </c>
      <c r="B93" s="241">
        <v>76</v>
      </c>
      <c r="C93" s="137" t="s">
        <v>376</v>
      </c>
      <c r="D93" s="138" t="s">
        <v>377</v>
      </c>
      <c r="E93" s="139" t="s">
        <v>161</v>
      </c>
      <c r="F93" s="140">
        <v>476.7</v>
      </c>
      <c r="G93" s="147">
        <v>1</v>
      </c>
      <c r="H93" s="141">
        <v>476.7</v>
      </c>
      <c r="I93" s="141">
        <v>1</v>
      </c>
      <c r="J93" s="141">
        <v>476.7</v>
      </c>
      <c r="K93" s="141">
        <v>476.7</v>
      </c>
      <c r="L93" s="145">
        <v>1</v>
      </c>
      <c r="M93" s="141">
        <v>476.7</v>
      </c>
      <c r="N93" s="144"/>
      <c r="O93" s="143"/>
    </row>
    <row r="94" spans="1:15" ht="12.75" x14ac:dyDescent="0.2">
      <c r="A94" s="213" t="s">
        <v>378</v>
      </c>
      <c r="B94" s="214"/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</row>
    <row r="95" spans="1:15" ht="38.25" x14ac:dyDescent="0.2">
      <c r="A95" s="126">
        <v>77</v>
      </c>
      <c r="B95" s="237">
        <v>77</v>
      </c>
      <c r="C95" s="127" t="s">
        <v>379</v>
      </c>
      <c r="D95" s="128" t="s">
        <v>380</v>
      </c>
      <c r="E95" s="129" t="s">
        <v>1</v>
      </c>
      <c r="F95" s="130">
        <v>475.59</v>
      </c>
      <c r="G95" s="135">
        <v>6.25</v>
      </c>
      <c r="H95" s="131">
        <v>3357.59</v>
      </c>
      <c r="I95" s="131">
        <v>6.25</v>
      </c>
      <c r="J95" s="131">
        <v>3357.59</v>
      </c>
      <c r="K95" s="131">
        <v>3357.59</v>
      </c>
      <c r="L95" s="132">
        <v>6.25</v>
      </c>
      <c r="M95" s="131">
        <v>3357.59</v>
      </c>
      <c r="N95" s="133"/>
      <c r="O95" s="134"/>
    </row>
    <row r="96" spans="1:15" ht="51" x14ac:dyDescent="0.2">
      <c r="A96" s="126">
        <v>78</v>
      </c>
      <c r="B96" s="237">
        <v>78</v>
      </c>
      <c r="C96" s="127" t="s">
        <v>381</v>
      </c>
      <c r="D96" s="128" t="s">
        <v>382</v>
      </c>
      <c r="E96" s="129" t="s">
        <v>1</v>
      </c>
      <c r="F96" s="130">
        <v>719.19</v>
      </c>
      <c r="G96" s="130">
        <v>6.75</v>
      </c>
      <c r="H96" s="131">
        <v>4854.53</v>
      </c>
      <c r="I96" s="131">
        <v>6.75</v>
      </c>
      <c r="J96" s="131">
        <v>4854.53</v>
      </c>
      <c r="K96" s="131">
        <v>4854.53</v>
      </c>
      <c r="L96" s="132">
        <v>6.75</v>
      </c>
      <c r="M96" s="131">
        <v>4854.53</v>
      </c>
      <c r="N96" s="133"/>
      <c r="O96" s="134"/>
    </row>
    <row r="97" spans="1:15" ht="38.25" x14ac:dyDescent="0.2">
      <c r="A97" s="126">
        <v>79</v>
      </c>
      <c r="B97" s="237">
        <v>79</v>
      </c>
      <c r="C97" s="127" t="s">
        <v>383</v>
      </c>
      <c r="D97" s="128" t="s">
        <v>285</v>
      </c>
      <c r="E97" s="129" t="s">
        <v>229</v>
      </c>
      <c r="F97" s="130">
        <v>2999.08</v>
      </c>
      <c r="G97" s="130">
        <v>1.17</v>
      </c>
      <c r="H97" s="131">
        <v>4531.74</v>
      </c>
      <c r="I97" s="131">
        <v>1.1060000000000001</v>
      </c>
      <c r="J97" s="131">
        <v>4283.8500000000004</v>
      </c>
      <c r="K97" s="131">
        <v>4283.8500000000004</v>
      </c>
      <c r="L97" s="132">
        <v>1.1060000000000001</v>
      </c>
      <c r="M97" s="131">
        <v>4283.8500000000004</v>
      </c>
      <c r="N97" s="132">
        <v>6.3999999999999793E-2</v>
      </c>
      <c r="O97" s="131">
        <v>247.89</v>
      </c>
    </row>
    <row r="98" spans="1:15" ht="51" x14ac:dyDescent="0.2">
      <c r="A98" s="136">
        <v>80</v>
      </c>
      <c r="B98" s="241">
        <v>80</v>
      </c>
      <c r="C98" s="137" t="s">
        <v>384</v>
      </c>
      <c r="D98" s="138" t="s">
        <v>385</v>
      </c>
      <c r="E98" s="139" t="s">
        <v>0</v>
      </c>
      <c r="F98" s="140">
        <v>99.2</v>
      </c>
      <c r="G98" s="140">
        <v>142.74</v>
      </c>
      <c r="H98" s="141">
        <v>14159.81</v>
      </c>
      <c r="I98" s="141">
        <v>134.8954</v>
      </c>
      <c r="J98" s="141">
        <v>13381.62</v>
      </c>
      <c r="K98" s="141">
        <v>13381.62</v>
      </c>
      <c r="L98" s="145">
        <v>134.8954</v>
      </c>
      <c r="M98" s="141">
        <v>13381.62</v>
      </c>
      <c r="N98" s="145">
        <v>7.8446000000000096</v>
      </c>
      <c r="O98" s="141">
        <v>778.19</v>
      </c>
    </row>
    <row r="99" spans="1:15" ht="12.75" x14ac:dyDescent="0.2">
      <c r="A99" s="213" t="s">
        <v>386</v>
      </c>
      <c r="B99" s="214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</row>
    <row r="100" spans="1:15" ht="38.25" x14ac:dyDescent="0.2">
      <c r="A100" s="183">
        <v>81</v>
      </c>
      <c r="B100" s="242">
        <v>81</v>
      </c>
      <c r="C100" s="184" t="s">
        <v>387</v>
      </c>
      <c r="D100" s="185" t="s">
        <v>388</v>
      </c>
      <c r="E100" s="186" t="s">
        <v>229</v>
      </c>
      <c r="F100" s="187">
        <v>1400.11</v>
      </c>
      <c r="G100" s="187">
        <v>0.35</v>
      </c>
      <c r="H100" s="188">
        <v>988.93</v>
      </c>
      <c r="I100" s="188">
        <v>0.35</v>
      </c>
      <c r="J100" s="188">
        <v>988.93</v>
      </c>
      <c r="K100" s="188">
        <v>988.93</v>
      </c>
      <c r="L100" s="189">
        <v>0.35</v>
      </c>
      <c r="M100" s="188">
        <v>988.93</v>
      </c>
      <c r="N100" s="190"/>
      <c r="O100" s="191"/>
    </row>
    <row r="101" spans="1:15" ht="12.75" x14ac:dyDescent="0.2">
      <c r="A101" s="217" t="s">
        <v>389</v>
      </c>
      <c r="B101" s="218"/>
      <c r="C101" s="218"/>
      <c r="D101" s="218"/>
      <c r="E101" s="218"/>
      <c r="F101" s="218"/>
      <c r="G101" s="218"/>
      <c r="H101" s="218"/>
      <c r="I101" s="218"/>
      <c r="J101" s="218"/>
      <c r="K101" s="218"/>
      <c r="L101" s="218"/>
      <c r="M101" s="218"/>
      <c r="N101" s="218"/>
      <c r="O101" s="218"/>
    </row>
    <row r="102" spans="1:15" ht="38.25" x14ac:dyDescent="0.2">
      <c r="A102" s="173">
        <v>82</v>
      </c>
      <c r="B102" s="239">
        <v>82</v>
      </c>
      <c r="C102" s="174" t="s">
        <v>390</v>
      </c>
      <c r="D102" s="175" t="s">
        <v>391</v>
      </c>
      <c r="E102" s="176" t="s">
        <v>161</v>
      </c>
      <c r="F102" s="177">
        <v>11.95</v>
      </c>
      <c r="G102" s="181">
        <v>4</v>
      </c>
      <c r="H102" s="178">
        <v>60.11</v>
      </c>
      <c r="I102" s="178">
        <v>4</v>
      </c>
      <c r="J102" s="178">
        <v>60.11</v>
      </c>
      <c r="K102" s="178">
        <v>60.11</v>
      </c>
      <c r="L102" s="179">
        <v>4</v>
      </c>
      <c r="M102" s="178">
        <v>60.11</v>
      </c>
      <c r="N102" s="192"/>
      <c r="O102" s="193"/>
    </row>
    <row r="103" spans="1:15" ht="51" x14ac:dyDescent="0.2">
      <c r="A103" s="173">
        <v>83</v>
      </c>
      <c r="B103" s="239">
        <v>83</v>
      </c>
      <c r="C103" s="174" t="s">
        <v>392</v>
      </c>
      <c r="D103" s="175" t="s">
        <v>393</v>
      </c>
      <c r="E103" s="176" t="s">
        <v>308</v>
      </c>
      <c r="F103" s="177">
        <v>11.99</v>
      </c>
      <c r="G103" s="177">
        <v>41.96</v>
      </c>
      <c r="H103" s="178">
        <v>503.1</v>
      </c>
      <c r="I103" s="178">
        <v>41.96</v>
      </c>
      <c r="J103" s="178">
        <v>503.1</v>
      </c>
      <c r="K103" s="178">
        <v>503.1</v>
      </c>
      <c r="L103" s="179">
        <v>41.96</v>
      </c>
      <c r="M103" s="178">
        <v>503.1</v>
      </c>
      <c r="N103" s="192"/>
      <c r="O103" s="193"/>
    </row>
    <row r="104" spans="1:15" ht="51" x14ac:dyDescent="0.2">
      <c r="A104" s="183">
        <v>84</v>
      </c>
      <c r="B104" s="242">
        <v>84</v>
      </c>
      <c r="C104" s="184" t="s">
        <v>394</v>
      </c>
      <c r="D104" s="185" t="s">
        <v>395</v>
      </c>
      <c r="E104" s="186" t="s">
        <v>161</v>
      </c>
      <c r="F104" s="187">
        <v>240.98</v>
      </c>
      <c r="G104" s="194">
        <v>4</v>
      </c>
      <c r="H104" s="188">
        <v>963.92</v>
      </c>
      <c r="I104" s="188">
        <v>4</v>
      </c>
      <c r="J104" s="188">
        <v>963.92</v>
      </c>
      <c r="K104" s="188">
        <v>963.92</v>
      </c>
      <c r="L104" s="189">
        <v>4</v>
      </c>
      <c r="M104" s="188">
        <v>963.92</v>
      </c>
      <c r="N104" s="190"/>
      <c r="O104" s="191"/>
    </row>
    <row r="105" spans="1:15" ht="12.75" x14ac:dyDescent="0.2">
      <c r="A105" s="213" t="s">
        <v>396</v>
      </c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</row>
    <row r="106" spans="1:15" ht="38.25" x14ac:dyDescent="0.2">
      <c r="A106" s="153">
        <v>85</v>
      </c>
      <c r="B106" s="240">
        <v>85</v>
      </c>
      <c r="C106" s="154" t="s">
        <v>397</v>
      </c>
      <c r="D106" s="155" t="s">
        <v>398</v>
      </c>
      <c r="E106" s="156" t="s">
        <v>162</v>
      </c>
      <c r="F106" s="157">
        <v>1031.48</v>
      </c>
      <c r="G106" s="157">
        <v>0.89200000000000002</v>
      </c>
      <c r="H106" s="158">
        <v>1260.21</v>
      </c>
      <c r="I106" s="180"/>
      <c r="J106" s="167"/>
      <c r="K106" s="167"/>
      <c r="L106" s="168"/>
      <c r="M106" s="167"/>
      <c r="N106" s="159">
        <v>0.89200000000000002</v>
      </c>
      <c r="O106" s="158">
        <v>1260.21</v>
      </c>
    </row>
    <row r="107" spans="1:15" ht="51" x14ac:dyDescent="0.2">
      <c r="A107" s="153">
        <v>86</v>
      </c>
      <c r="B107" s="240">
        <v>86</v>
      </c>
      <c r="C107" s="154" t="s">
        <v>399</v>
      </c>
      <c r="D107" s="155" t="s">
        <v>400</v>
      </c>
      <c r="E107" s="156" t="s">
        <v>162</v>
      </c>
      <c r="F107" s="157">
        <v>7571</v>
      </c>
      <c r="G107" s="157">
        <v>0.89200000000000002</v>
      </c>
      <c r="H107" s="158">
        <v>6753.33</v>
      </c>
      <c r="I107" s="180"/>
      <c r="J107" s="167"/>
      <c r="K107" s="167"/>
      <c r="L107" s="168"/>
      <c r="M107" s="167"/>
      <c r="N107" s="159">
        <v>0.89200000000000002</v>
      </c>
      <c r="O107" s="158">
        <v>6753.33</v>
      </c>
    </row>
    <row r="108" spans="1:15" ht="38.25" x14ac:dyDescent="0.2">
      <c r="A108" s="160">
        <v>87</v>
      </c>
      <c r="B108" s="238">
        <v>87</v>
      </c>
      <c r="C108" s="161" t="s">
        <v>401</v>
      </c>
      <c r="D108" s="162" t="s">
        <v>402</v>
      </c>
      <c r="E108" s="163" t="s">
        <v>229</v>
      </c>
      <c r="F108" s="164">
        <v>1993</v>
      </c>
      <c r="G108" s="164">
        <v>0.26100000000000001</v>
      </c>
      <c r="H108" s="165">
        <v>1045.75</v>
      </c>
      <c r="I108" s="172"/>
      <c r="J108" s="170"/>
      <c r="K108" s="170"/>
      <c r="L108" s="171"/>
      <c r="M108" s="170"/>
      <c r="N108" s="166">
        <v>0.26100000000000001</v>
      </c>
      <c r="O108" s="165">
        <v>1045.75</v>
      </c>
    </row>
    <row r="109" spans="1:15" ht="12.75" x14ac:dyDescent="0.2">
      <c r="A109" s="215" t="s">
        <v>403</v>
      </c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</row>
    <row r="110" spans="1:15" ht="38.25" x14ac:dyDescent="0.2">
      <c r="A110" s="126">
        <v>88</v>
      </c>
      <c r="B110" s="237">
        <v>88</v>
      </c>
      <c r="C110" s="127" t="s">
        <v>404</v>
      </c>
      <c r="D110" s="128" t="s">
        <v>405</v>
      </c>
      <c r="E110" s="129" t="s">
        <v>236</v>
      </c>
      <c r="F110" s="130">
        <v>8227.35</v>
      </c>
      <c r="G110" s="130">
        <v>0.21529999999999999</v>
      </c>
      <c r="H110" s="131">
        <v>1902.46</v>
      </c>
      <c r="I110" s="131">
        <v>0.21529999999999999</v>
      </c>
      <c r="J110" s="131">
        <v>1902.46</v>
      </c>
      <c r="K110" s="131">
        <v>1902.46</v>
      </c>
      <c r="L110" s="132">
        <v>0.21529999999999999</v>
      </c>
      <c r="M110" s="131">
        <v>1902.46</v>
      </c>
      <c r="N110" s="133"/>
      <c r="O110" s="134"/>
    </row>
    <row r="111" spans="1:15" ht="51" x14ac:dyDescent="0.2">
      <c r="A111" s="126">
        <v>89</v>
      </c>
      <c r="B111" s="237">
        <v>89</v>
      </c>
      <c r="C111" s="127" t="s">
        <v>406</v>
      </c>
      <c r="D111" s="128" t="s">
        <v>407</v>
      </c>
      <c r="E111" s="129" t="s">
        <v>1</v>
      </c>
      <c r="F111" s="130">
        <v>1382.9</v>
      </c>
      <c r="G111" s="130">
        <v>-0.85043500000000005</v>
      </c>
      <c r="H111" s="131">
        <v>-1176.07</v>
      </c>
      <c r="I111" s="131">
        <v>-0.85043500000000005</v>
      </c>
      <c r="J111" s="131">
        <v>-1176.07</v>
      </c>
      <c r="K111" s="131">
        <v>-1176.07</v>
      </c>
      <c r="L111" s="132">
        <v>-0.85043500000000005</v>
      </c>
      <c r="M111" s="131">
        <v>-1176.07</v>
      </c>
      <c r="N111" s="133"/>
      <c r="O111" s="134"/>
    </row>
    <row r="112" spans="1:15" ht="51" x14ac:dyDescent="0.2">
      <c r="A112" s="126">
        <v>90</v>
      </c>
      <c r="B112" s="237">
        <v>90</v>
      </c>
      <c r="C112" s="127" t="s">
        <v>408</v>
      </c>
      <c r="D112" s="128" t="s">
        <v>407</v>
      </c>
      <c r="E112" s="129" t="s">
        <v>1</v>
      </c>
      <c r="F112" s="130">
        <v>1382.9</v>
      </c>
      <c r="G112" s="135">
        <v>0.27</v>
      </c>
      <c r="H112" s="131">
        <v>373.38</v>
      </c>
      <c r="I112" s="131">
        <v>0.27</v>
      </c>
      <c r="J112" s="131">
        <v>373.38</v>
      </c>
      <c r="K112" s="131">
        <v>373.38</v>
      </c>
      <c r="L112" s="132">
        <v>0.27</v>
      </c>
      <c r="M112" s="131">
        <v>373.38</v>
      </c>
      <c r="N112" s="133"/>
      <c r="O112" s="134"/>
    </row>
    <row r="113" spans="1:15" ht="51" x14ac:dyDescent="0.2">
      <c r="A113" s="126">
        <v>91</v>
      </c>
      <c r="B113" s="237">
        <v>91</v>
      </c>
      <c r="C113" s="127" t="s">
        <v>409</v>
      </c>
      <c r="D113" s="128" t="s">
        <v>407</v>
      </c>
      <c r="E113" s="129" t="s">
        <v>1</v>
      </c>
      <c r="F113" s="130">
        <v>1382.9</v>
      </c>
      <c r="G113" s="135">
        <v>0.40300000000000002</v>
      </c>
      <c r="H113" s="131">
        <v>557.30999999999995</v>
      </c>
      <c r="I113" s="131">
        <v>0.40300000000000002</v>
      </c>
      <c r="J113" s="131">
        <v>557.30999999999995</v>
      </c>
      <c r="K113" s="131">
        <v>557.30999999999995</v>
      </c>
      <c r="L113" s="132">
        <v>0.40300000000000002</v>
      </c>
      <c r="M113" s="131">
        <v>557.30999999999995</v>
      </c>
      <c r="N113" s="133"/>
      <c r="O113" s="131"/>
    </row>
    <row r="114" spans="1:15" ht="51" x14ac:dyDescent="0.2">
      <c r="A114" s="126">
        <v>92</v>
      </c>
      <c r="B114" s="237">
        <v>92</v>
      </c>
      <c r="C114" s="127" t="s">
        <v>410</v>
      </c>
      <c r="D114" s="128" t="s">
        <v>411</v>
      </c>
      <c r="E114" s="129" t="s">
        <v>161</v>
      </c>
      <c r="F114" s="130">
        <v>234.87</v>
      </c>
      <c r="G114" s="135">
        <v>1</v>
      </c>
      <c r="H114" s="131">
        <v>234.87</v>
      </c>
      <c r="I114" s="131">
        <v>1</v>
      </c>
      <c r="J114" s="131">
        <v>234.87</v>
      </c>
      <c r="K114" s="131">
        <v>234.87</v>
      </c>
      <c r="L114" s="132">
        <v>1</v>
      </c>
      <c r="M114" s="131">
        <v>234.87</v>
      </c>
      <c r="N114" s="133"/>
      <c r="O114" s="134"/>
    </row>
    <row r="115" spans="1:15" ht="51" x14ac:dyDescent="0.2">
      <c r="A115" s="126">
        <v>93</v>
      </c>
      <c r="B115" s="237">
        <v>93</v>
      </c>
      <c r="C115" s="127" t="s">
        <v>412</v>
      </c>
      <c r="D115" s="128" t="s">
        <v>413</v>
      </c>
      <c r="E115" s="129" t="s">
        <v>239</v>
      </c>
      <c r="F115" s="130">
        <v>375.59</v>
      </c>
      <c r="G115" s="135">
        <v>1</v>
      </c>
      <c r="H115" s="131">
        <v>375.59</v>
      </c>
      <c r="I115" s="131">
        <v>1</v>
      </c>
      <c r="J115" s="131">
        <v>375.59</v>
      </c>
      <c r="K115" s="131">
        <v>375.59</v>
      </c>
      <c r="L115" s="132">
        <v>1</v>
      </c>
      <c r="M115" s="131">
        <v>375.59</v>
      </c>
      <c r="N115" s="133"/>
      <c r="O115" s="131"/>
    </row>
    <row r="116" spans="1:15" ht="51" x14ac:dyDescent="0.2">
      <c r="A116" s="126">
        <v>94</v>
      </c>
      <c r="B116" s="237">
        <v>94</v>
      </c>
      <c r="C116" s="127" t="s">
        <v>414</v>
      </c>
      <c r="D116" s="128" t="s">
        <v>415</v>
      </c>
      <c r="E116" s="129" t="s">
        <v>239</v>
      </c>
      <c r="F116" s="130">
        <v>806.47</v>
      </c>
      <c r="G116" s="135">
        <v>1.98</v>
      </c>
      <c r="H116" s="131">
        <v>1596.81</v>
      </c>
      <c r="I116" s="131">
        <v>1.98</v>
      </c>
      <c r="J116" s="131">
        <v>1596.81</v>
      </c>
      <c r="K116" s="131">
        <v>1596.81</v>
      </c>
      <c r="L116" s="132">
        <v>1.98</v>
      </c>
      <c r="M116" s="131">
        <v>1596.81</v>
      </c>
      <c r="N116" s="133"/>
      <c r="O116" s="134"/>
    </row>
    <row r="117" spans="1:15" ht="51" x14ac:dyDescent="0.2">
      <c r="A117" s="126">
        <v>95</v>
      </c>
      <c r="B117" s="237">
        <v>95</v>
      </c>
      <c r="C117" s="127" t="s">
        <v>416</v>
      </c>
      <c r="D117" s="128" t="s">
        <v>417</v>
      </c>
      <c r="E117" s="129" t="s">
        <v>161</v>
      </c>
      <c r="F117" s="130">
        <v>569.52</v>
      </c>
      <c r="G117" s="135">
        <v>1</v>
      </c>
      <c r="H117" s="131">
        <v>569.52</v>
      </c>
      <c r="I117" s="131">
        <v>1</v>
      </c>
      <c r="J117" s="131">
        <v>569.52</v>
      </c>
      <c r="K117" s="131">
        <v>569.52</v>
      </c>
      <c r="L117" s="132">
        <v>1</v>
      </c>
      <c r="M117" s="131">
        <v>569.52</v>
      </c>
      <c r="N117" s="133"/>
      <c r="O117" s="134"/>
    </row>
    <row r="118" spans="1:15" ht="51" x14ac:dyDescent="0.2">
      <c r="A118" s="126">
        <v>96</v>
      </c>
      <c r="B118" s="237">
        <v>96</v>
      </c>
      <c r="C118" s="127" t="s">
        <v>253</v>
      </c>
      <c r="D118" s="128" t="s">
        <v>418</v>
      </c>
      <c r="E118" s="129" t="s">
        <v>162</v>
      </c>
      <c r="F118" s="130">
        <v>12470</v>
      </c>
      <c r="G118" s="130">
        <v>4.4999999999999998E-2</v>
      </c>
      <c r="H118" s="131">
        <v>561.15</v>
      </c>
      <c r="I118" s="131">
        <v>2.92E-2</v>
      </c>
      <c r="J118" s="131">
        <v>364.12</v>
      </c>
      <c r="K118" s="131">
        <v>364.12</v>
      </c>
      <c r="L118" s="132">
        <v>2.92E-2</v>
      </c>
      <c r="M118" s="131">
        <v>364.12</v>
      </c>
      <c r="N118" s="132">
        <v>1.5800000000000002E-2</v>
      </c>
      <c r="O118" s="131">
        <v>197.03</v>
      </c>
    </row>
    <row r="119" spans="1:15" ht="51" x14ac:dyDescent="0.2">
      <c r="A119" s="126">
        <v>97</v>
      </c>
      <c r="B119" s="237">
        <v>97</v>
      </c>
      <c r="C119" s="127" t="s">
        <v>419</v>
      </c>
      <c r="D119" s="128" t="s">
        <v>420</v>
      </c>
      <c r="E119" s="129" t="s">
        <v>308</v>
      </c>
      <c r="F119" s="130">
        <v>6.5</v>
      </c>
      <c r="G119" s="130">
        <v>70.489999999999995</v>
      </c>
      <c r="H119" s="131">
        <v>458.19</v>
      </c>
      <c r="I119" s="146"/>
      <c r="J119" s="134"/>
      <c r="K119" s="134"/>
      <c r="L119" s="133"/>
      <c r="M119" s="134"/>
      <c r="N119" s="132">
        <v>70.489999999999995</v>
      </c>
      <c r="O119" s="131">
        <v>458.19</v>
      </c>
    </row>
    <row r="120" spans="1:15" ht="38.25" x14ac:dyDescent="0.2">
      <c r="A120" s="126">
        <v>98</v>
      </c>
      <c r="B120" s="237">
        <v>98</v>
      </c>
      <c r="C120" s="127" t="s">
        <v>297</v>
      </c>
      <c r="D120" s="128" t="s">
        <v>298</v>
      </c>
      <c r="E120" s="129" t="s">
        <v>0</v>
      </c>
      <c r="F120" s="130">
        <v>0.93</v>
      </c>
      <c r="G120" s="135">
        <f>1.4</f>
        <v>1.4</v>
      </c>
      <c r="H120" s="131">
        <v>1.77</v>
      </c>
      <c r="I120" s="131">
        <v>0.91</v>
      </c>
      <c r="J120" s="131">
        <v>1.1499999999999999</v>
      </c>
      <c r="K120" s="131">
        <v>1.1499999999999999</v>
      </c>
      <c r="L120" s="132">
        <v>0.91</v>
      </c>
      <c r="M120" s="131">
        <v>1.1499999999999999</v>
      </c>
      <c r="N120" s="132">
        <v>0.49</v>
      </c>
      <c r="O120" s="131">
        <v>0.62</v>
      </c>
    </row>
    <row r="121" spans="1:15" ht="38.25" x14ac:dyDescent="0.2">
      <c r="A121" s="126">
        <v>99</v>
      </c>
      <c r="B121" s="237">
        <v>99</v>
      </c>
      <c r="C121" s="127" t="s">
        <v>421</v>
      </c>
      <c r="D121" s="128" t="s">
        <v>422</v>
      </c>
      <c r="E121" s="129" t="s">
        <v>229</v>
      </c>
      <c r="F121" s="130">
        <v>217.81</v>
      </c>
      <c r="G121" s="130">
        <v>1.4E-2</v>
      </c>
      <c r="H121" s="131">
        <v>3.37</v>
      </c>
      <c r="I121" s="131">
        <v>9.1000000000000004E-3</v>
      </c>
      <c r="J121" s="131">
        <v>2.1800000000000002</v>
      </c>
      <c r="K121" s="131">
        <v>2.1800000000000002</v>
      </c>
      <c r="L121" s="132">
        <v>9.1000000000000004E-3</v>
      </c>
      <c r="M121" s="131">
        <v>2.1800000000000002</v>
      </c>
      <c r="N121" s="132">
        <v>4.8999999999999998E-3</v>
      </c>
      <c r="O121" s="131">
        <v>1.19</v>
      </c>
    </row>
    <row r="122" spans="1:15" ht="38.25" x14ac:dyDescent="0.2">
      <c r="A122" s="126">
        <v>100</v>
      </c>
      <c r="B122" s="237">
        <v>100</v>
      </c>
      <c r="C122" s="127" t="s">
        <v>300</v>
      </c>
      <c r="D122" s="128" t="s">
        <v>301</v>
      </c>
      <c r="E122" s="129" t="s">
        <v>229</v>
      </c>
      <c r="F122" s="130">
        <v>163.49</v>
      </c>
      <c r="G122" s="130">
        <v>1.4E-2</v>
      </c>
      <c r="H122" s="131">
        <v>5.4</v>
      </c>
      <c r="I122" s="131">
        <v>9.1000000000000004E-3</v>
      </c>
      <c r="J122" s="131">
        <v>3.5</v>
      </c>
      <c r="K122" s="131">
        <v>3.5</v>
      </c>
      <c r="L122" s="132">
        <v>9.1000000000000004E-3</v>
      </c>
      <c r="M122" s="131">
        <v>3.5</v>
      </c>
      <c r="N122" s="132">
        <v>4.8999999999999998E-3</v>
      </c>
      <c r="O122" s="131">
        <v>1.9</v>
      </c>
    </row>
    <row r="123" spans="1:15" ht="38.25" x14ac:dyDescent="0.2">
      <c r="A123" s="153">
        <v>101</v>
      </c>
      <c r="B123" s="240">
        <v>101</v>
      </c>
      <c r="C123" s="154" t="s">
        <v>255</v>
      </c>
      <c r="D123" s="155" t="s">
        <v>423</v>
      </c>
      <c r="E123" s="156" t="s">
        <v>161</v>
      </c>
      <c r="F123" s="157">
        <v>15.79</v>
      </c>
      <c r="G123" s="169">
        <v>1</v>
      </c>
      <c r="H123" s="158">
        <v>21.16</v>
      </c>
      <c r="I123" s="180"/>
      <c r="J123" s="167"/>
      <c r="K123" s="167"/>
      <c r="L123" s="168"/>
      <c r="M123" s="167"/>
      <c r="N123" s="159">
        <v>1</v>
      </c>
      <c r="O123" s="158">
        <v>21.16</v>
      </c>
    </row>
    <row r="124" spans="1:15" ht="51" x14ac:dyDescent="0.2">
      <c r="A124" s="153">
        <v>102</v>
      </c>
      <c r="B124" s="240">
        <v>102</v>
      </c>
      <c r="C124" s="154" t="s">
        <v>424</v>
      </c>
      <c r="D124" s="155" t="s">
        <v>425</v>
      </c>
      <c r="E124" s="156" t="s">
        <v>162</v>
      </c>
      <c r="F124" s="157">
        <v>22761.14</v>
      </c>
      <c r="G124" s="157">
        <v>2.12E-2</v>
      </c>
      <c r="H124" s="158">
        <v>482.54</v>
      </c>
      <c r="I124" s="180"/>
      <c r="J124" s="167"/>
      <c r="K124" s="167"/>
      <c r="L124" s="168"/>
      <c r="M124" s="167"/>
      <c r="N124" s="159">
        <v>2.12E-2</v>
      </c>
      <c r="O124" s="158">
        <v>482.54</v>
      </c>
    </row>
    <row r="125" spans="1:15" ht="38.25" x14ac:dyDescent="0.2">
      <c r="A125" s="126">
        <v>103</v>
      </c>
      <c r="B125" s="237">
        <v>103</v>
      </c>
      <c r="C125" s="127" t="s">
        <v>228</v>
      </c>
      <c r="D125" s="128" t="s">
        <v>299</v>
      </c>
      <c r="E125" s="129" t="s">
        <v>229</v>
      </c>
      <c r="F125" s="130">
        <v>336</v>
      </c>
      <c r="G125" s="130">
        <v>0.41599999999999998</v>
      </c>
      <c r="H125" s="131">
        <v>179.86</v>
      </c>
      <c r="I125" s="131">
        <v>0.41599999999999998</v>
      </c>
      <c r="J125" s="131">
        <v>179.86</v>
      </c>
      <c r="K125" s="131">
        <v>179.86</v>
      </c>
      <c r="L125" s="132">
        <v>0.41599999999999998</v>
      </c>
      <c r="M125" s="131">
        <v>179.86</v>
      </c>
      <c r="N125" s="133"/>
      <c r="O125" s="131"/>
    </row>
    <row r="126" spans="1:15" ht="51" x14ac:dyDescent="0.2">
      <c r="A126" s="126">
        <v>104</v>
      </c>
      <c r="B126" s="237">
        <v>104</v>
      </c>
      <c r="C126" s="127" t="s">
        <v>244</v>
      </c>
      <c r="D126" s="128" t="s">
        <v>309</v>
      </c>
      <c r="E126" s="129" t="s">
        <v>162</v>
      </c>
      <c r="F126" s="130">
        <v>21597.69</v>
      </c>
      <c r="G126" s="130">
        <v>9.9839999999999998E-2</v>
      </c>
      <c r="H126" s="131">
        <v>2156.31</v>
      </c>
      <c r="I126" s="131">
        <v>9.9839999999999998E-2</v>
      </c>
      <c r="J126" s="131">
        <v>2156.31</v>
      </c>
      <c r="K126" s="131">
        <v>2156.31</v>
      </c>
      <c r="L126" s="132">
        <v>9.9839999999999998E-2</v>
      </c>
      <c r="M126" s="131">
        <v>2156.31</v>
      </c>
      <c r="N126" s="133"/>
      <c r="O126" s="134"/>
    </row>
    <row r="127" spans="1:15" ht="51" x14ac:dyDescent="0.2">
      <c r="A127" s="126">
        <v>105</v>
      </c>
      <c r="B127" s="237">
        <v>105</v>
      </c>
      <c r="C127" s="127" t="s">
        <v>230</v>
      </c>
      <c r="D127" s="128" t="s">
        <v>310</v>
      </c>
      <c r="E127" s="129" t="s">
        <v>162</v>
      </c>
      <c r="F127" s="130">
        <v>11885.47</v>
      </c>
      <c r="G127" s="130">
        <v>1.248E-2</v>
      </c>
      <c r="H127" s="131">
        <v>148.33000000000001</v>
      </c>
      <c r="I127" s="131">
        <v>1.248E-2</v>
      </c>
      <c r="J127" s="131">
        <v>148.33000000000001</v>
      </c>
      <c r="K127" s="131">
        <v>148.33000000000001</v>
      </c>
      <c r="L127" s="132">
        <v>1.248E-2</v>
      </c>
      <c r="M127" s="131">
        <v>148.33000000000001</v>
      </c>
      <c r="N127" s="133"/>
      <c r="O127" s="131"/>
    </row>
    <row r="128" spans="1:15" ht="38.25" x14ac:dyDescent="0.2">
      <c r="A128" s="126">
        <v>106</v>
      </c>
      <c r="B128" s="237">
        <v>106</v>
      </c>
      <c r="C128" s="127" t="s">
        <v>426</v>
      </c>
      <c r="D128" s="128" t="s">
        <v>427</v>
      </c>
      <c r="E128" s="129" t="s">
        <v>239</v>
      </c>
      <c r="F128" s="130">
        <v>261.02</v>
      </c>
      <c r="G128" s="130">
        <v>1.423</v>
      </c>
      <c r="H128" s="131">
        <v>527.03</v>
      </c>
      <c r="I128" s="131">
        <v>1.423</v>
      </c>
      <c r="J128" s="131">
        <v>527.03</v>
      </c>
      <c r="K128" s="131">
        <v>527.03</v>
      </c>
      <c r="L128" s="132">
        <v>1.423</v>
      </c>
      <c r="M128" s="131">
        <v>527.03</v>
      </c>
      <c r="N128" s="133"/>
      <c r="O128" s="134"/>
    </row>
    <row r="129" spans="1:15" ht="38.25" x14ac:dyDescent="0.2">
      <c r="A129" s="126">
        <v>107</v>
      </c>
      <c r="B129" s="237">
        <v>107</v>
      </c>
      <c r="C129" s="127" t="s">
        <v>428</v>
      </c>
      <c r="D129" s="128" t="s">
        <v>429</v>
      </c>
      <c r="E129" s="129" t="s">
        <v>1</v>
      </c>
      <c r="F129" s="130">
        <v>1462.01</v>
      </c>
      <c r="G129" s="135">
        <v>0.02</v>
      </c>
      <c r="H129" s="131">
        <v>30.81</v>
      </c>
      <c r="I129" s="131">
        <v>0.02</v>
      </c>
      <c r="J129" s="131">
        <v>30.81</v>
      </c>
      <c r="K129" s="131">
        <v>30.81</v>
      </c>
      <c r="L129" s="132">
        <v>0.02</v>
      </c>
      <c r="M129" s="131">
        <v>30.81</v>
      </c>
      <c r="N129" s="133"/>
      <c r="O129" s="134"/>
    </row>
    <row r="130" spans="1:15" ht="51" x14ac:dyDescent="0.2">
      <c r="A130" s="126">
        <v>108</v>
      </c>
      <c r="B130" s="237">
        <v>108</v>
      </c>
      <c r="C130" s="127" t="s">
        <v>430</v>
      </c>
      <c r="D130" s="128" t="s">
        <v>431</v>
      </c>
      <c r="E130" s="129" t="s">
        <v>1</v>
      </c>
      <c r="F130" s="130">
        <v>665</v>
      </c>
      <c r="G130" s="130">
        <v>2.0799999999999999E-2</v>
      </c>
      <c r="H130" s="131">
        <v>13.83</v>
      </c>
      <c r="I130" s="131">
        <v>2.0799999999999999E-2</v>
      </c>
      <c r="J130" s="131">
        <v>13.83</v>
      </c>
      <c r="K130" s="131">
        <v>13.83</v>
      </c>
      <c r="L130" s="132">
        <v>2.0799999999999999E-2</v>
      </c>
      <c r="M130" s="131">
        <v>13.83</v>
      </c>
      <c r="N130" s="133"/>
      <c r="O130" s="134"/>
    </row>
    <row r="131" spans="1:15" ht="38.25" x14ac:dyDescent="0.2">
      <c r="A131" s="126">
        <v>109</v>
      </c>
      <c r="B131" s="237">
        <v>109</v>
      </c>
      <c r="C131" s="127" t="s">
        <v>432</v>
      </c>
      <c r="D131" s="128" t="s">
        <v>433</v>
      </c>
      <c r="E131" s="129" t="s">
        <v>162</v>
      </c>
      <c r="F131" s="130">
        <v>623.4</v>
      </c>
      <c r="G131" s="135">
        <v>0.123</v>
      </c>
      <c r="H131" s="131">
        <v>102.17</v>
      </c>
      <c r="I131" s="146"/>
      <c r="J131" s="134"/>
      <c r="K131" s="134"/>
      <c r="L131" s="133"/>
      <c r="M131" s="134"/>
      <c r="N131" s="132">
        <v>0.123</v>
      </c>
      <c r="O131" s="131">
        <v>102.17</v>
      </c>
    </row>
    <row r="132" spans="1:15" ht="51" x14ac:dyDescent="0.2">
      <c r="A132" s="126">
        <v>110</v>
      </c>
      <c r="B132" s="237">
        <v>110</v>
      </c>
      <c r="C132" s="127" t="s">
        <v>434</v>
      </c>
      <c r="D132" s="128" t="s">
        <v>435</v>
      </c>
      <c r="E132" s="129" t="s">
        <v>162</v>
      </c>
      <c r="F132" s="130">
        <v>6671.97</v>
      </c>
      <c r="G132" s="130">
        <v>0.123</v>
      </c>
      <c r="H132" s="131">
        <v>820.65</v>
      </c>
      <c r="I132" s="146"/>
      <c r="J132" s="134"/>
      <c r="K132" s="134"/>
      <c r="L132" s="133"/>
      <c r="M132" s="134"/>
      <c r="N132" s="132">
        <v>0.123</v>
      </c>
      <c r="O132" s="131">
        <v>820.65</v>
      </c>
    </row>
    <row r="133" spans="1:15" ht="38.25" x14ac:dyDescent="0.2">
      <c r="A133" s="126">
        <v>111</v>
      </c>
      <c r="B133" s="237">
        <v>111</v>
      </c>
      <c r="C133" s="127" t="s">
        <v>436</v>
      </c>
      <c r="D133" s="128" t="s">
        <v>437</v>
      </c>
      <c r="E133" s="129" t="s">
        <v>438</v>
      </c>
      <c r="F133" s="130">
        <v>3.05</v>
      </c>
      <c r="G133" s="130">
        <v>4.8</v>
      </c>
      <c r="H133" s="131">
        <v>19.36</v>
      </c>
      <c r="I133" s="146"/>
      <c r="J133" s="134"/>
      <c r="K133" s="134"/>
      <c r="L133" s="133"/>
      <c r="M133" s="134"/>
      <c r="N133" s="132">
        <v>4.8</v>
      </c>
      <c r="O133" s="131">
        <v>19.36</v>
      </c>
    </row>
    <row r="134" spans="1:15" ht="38.25" x14ac:dyDescent="0.2">
      <c r="A134" s="126">
        <v>112</v>
      </c>
      <c r="B134" s="237">
        <v>112</v>
      </c>
      <c r="C134" s="127" t="s">
        <v>439</v>
      </c>
      <c r="D134" s="128" t="s">
        <v>440</v>
      </c>
      <c r="E134" s="129" t="s">
        <v>229</v>
      </c>
      <c r="F134" s="130">
        <v>334.81</v>
      </c>
      <c r="G134" s="130">
        <v>2.5000000000000001E-2</v>
      </c>
      <c r="H134" s="131">
        <v>11.13</v>
      </c>
      <c r="I134" s="146"/>
      <c r="J134" s="134"/>
      <c r="K134" s="134"/>
      <c r="L134" s="133"/>
      <c r="M134" s="134"/>
      <c r="N134" s="132">
        <v>2.5000000000000001E-2</v>
      </c>
      <c r="O134" s="131">
        <v>11.13</v>
      </c>
    </row>
    <row r="135" spans="1:15" ht="51" x14ac:dyDescent="0.2">
      <c r="A135" s="136">
        <v>113</v>
      </c>
      <c r="B135" s="241">
        <v>113</v>
      </c>
      <c r="C135" s="137" t="s">
        <v>441</v>
      </c>
      <c r="D135" s="138" t="s">
        <v>442</v>
      </c>
      <c r="E135" s="139" t="s">
        <v>1</v>
      </c>
      <c r="F135" s="140">
        <v>592.76</v>
      </c>
      <c r="G135" s="140">
        <v>5.0999999999999997E-2</v>
      </c>
      <c r="H135" s="141">
        <v>30.23</v>
      </c>
      <c r="I135" s="142"/>
      <c r="J135" s="143"/>
      <c r="K135" s="143"/>
      <c r="L135" s="144"/>
      <c r="M135" s="143"/>
      <c r="N135" s="145">
        <v>5.0999999999999997E-2</v>
      </c>
      <c r="O135" s="141">
        <v>30.23</v>
      </c>
    </row>
    <row r="136" spans="1:15" ht="12.75" x14ac:dyDescent="0.2">
      <c r="A136" s="215" t="s">
        <v>443</v>
      </c>
      <c r="B136" s="216"/>
      <c r="C136" s="216"/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</row>
    <row r="137" spans="1:15" ht="38.25" x14ac:dyDescent="0.2">
      <c r="A137" s="153">
        <v>114</v>
      </c>
      <c r="B137" s="240">
        <v>114</v>
      </c>
      <c r="C137" s="154" t="s">
        <v>444</v>
      </c>
      <c r="D137" s="155" t="s">
        <v>445</v>
      </c>
      <c r="E137" s="156" t="s">
        <v>159</v>
      </c>
      <c r="F137" s="157">
        <v>3528.33</v>
      </c>
      <c r="G137" s="157">
        <v>1.7000000000000001E-2</v>
      </c>
      <c r="H137" s="158">
        <v>77.400000000000006</v>
      </c>
      <c r="I137" s="158">
        <v>1.7000000000000001E-2</v>
      </c>
      <c r="J137" s="158">
        <v>77.400000000000006</v>
      </c>
      <c r="K137" s="158">
        <v>77.400000000000006</v>
      </c>
      <c r="L137" s="159">
        <v>1.7000000000000001E-2</v>
      </c>
      <c r="M137" s="158">
        <v>77.400000000000006</v>
      </c>
      <c r="N137" s="168"/>
      <c r="O137" s="167"/>
    </row>
    <row r="138" spans="1:15" ht="51" x14ac:dyDescent="0.2">
      <c r="A138" s="153">
        <v>115</v>
      </c>
      <c r="B138" s="240">
        <v>115</v>
      </c>
      <c r="C138" s="154" t="s">
        <v>446</v>
      </c>
      <c r="D138" s="155" t="s">
        <v>447</v>
      </c>
      <c r="E138" s="156" t="s">
        <v>1</v>
      </c>
      <c r="F138" s="157">
        <v>490</v>
      </c>
      <c r="G138" s="169">
        <v>1.734</v>
      </c>
      <c r="H138" s="158">
        <v>849.66</v>
      </c>
      <c r="I138" s="158">
        <v>1.734</v>
      </c>
      <c r="J138" s="158">
        <v>849.66</v>
      </c>
      <c r="K138" s="158">
        <v>849.66</v>
      </c>
      <c r="L138" s="159">
        <v>1.734</v>
      </c>
      <c r="M138" s="158">
        <v>849.66</v>
      </c>
      <c r="N138" s="168"/>
      <c r="O138" s="167"/>
    </row>
    <row r="139" spans="1:15" ht="38.25" x14ac:dyDescent="0.2">
      <c r="A139" s="126">
        <v>116</v>
      </c>
      <c r="B139" s="237">
        <v>116</v>
      </c>
      <c r="C139" s="127" t="s">
        <v>448</v>
      </c>
      <c r="D139" s="128" t="s">
        <v>449</v>
      </c>
      <c r="E139" s="129" t="s">
        <v>159</v>
      </c>
      <c r="F139" s="130">
        <v>17965.439999999999</v>
      </c>
      <c r="G139" s="130">
        <v>9.9000000000000005E-2</v>
      </c>
      <c r="H139" s="131">
        <v>2313.79</v>
      </c>
      <c r="I139" s="131">
        <v>9.5399999999999999E-2</v>
      </c>
      <c r="J139" s="131">
        <v>2229.64</v>
      </c>
      <c r="K139" s="131">
        <v>2229.64</v>
      </c>
      <c r="L139" s="132">
        <v>9.5399999999999999E-2</v>
      </c>
      <c r="M139" s="131">
        <v>2229.64</v>
      </c>
      <c r="N139" s="132">
        <v>3.6000000000000099E-3</v>
      </c>
      <c r="O139" s="131">
        <v>84.15</v>
      </c>
    </row>
    <row r="140" spans="1:15" ht="51" x14ac:dyDescent="0.2">
      <c r="A140" s="126">
        <v>117</v>
      </c>
      <c r="B140" s="237">
        <v>117</v>
      </c>
      <c r="C140" s="127" t="s">
        <v>450</v>
      </c>
      <c r="D140" s="128" t="s">
        <v>451</v>
      </c>
      <c r="E140" s="129" t="s">
        <v>1</v>
      </c>
      <c r="F140" s="130">
        <v>653.30999999999995</v>
      </c>
      <c r="G140" s="135">
        <v>10.048500000000001</v>
      </c>
      <c r="H140" s="131">
        <v>6565.77</v>
      </c>
      <c r="I140" s="131">
        <v>9.68</v>
      </c>
      <c r="J140" s="131">
        <v>6324.04</v>
      </c>
      <c r="K140" s="131">
        <v>6324.04</v>
      </c>
      <c r="L140" s="132">
        <v>9.68</v>
      </c>
      <c r="M140" s="131">
        <v>6324.04</v>
      </c>
      <c r="N140" s="132">
        <v>0.37000000000000099</v>
      </c>
      <c r="O140" s="131">
        <v>241.73</v>
      </c>
    </row>
    <row r="141" spans="1:15" ht="51" x14ac:dyDescent="0.2">
      <c r="A141" s="126">
        <v>118</v>
      </c>
      <c r="B141" s="237">
        <v>118</v>
      </c>
      <c r="C141" s="127" t="s">
        <v>452</v>
      </c>
      <c r="D141" s="128" t="s">
        <v>325</v>
      </c>
      <c r="E141" s="129" t="s">
        <v>1</v>
      </c>
      <c r="F141" s="130">
        <v>725.69</v>
      </c>
      <c r="G141" s="135">
        <v>10.050000000000001</v>
      </c>
      <c r="H141" s="131">
        <v>97.34</v>
      </c>
      <c r="I141" s="131">
        <v>9.68</v>
      </c>
      <c r="J141" s="131">
        <v>93.76</v>
      </c>
      <c r="K141" s="131">
        <v>93.76</v>
      </c>
      <c r="L141" s="132">
        <v>9.68</v>
      </c>
      <c r="M141" s="131">
        <v>93.76</v>
      </c>
      <c r="N141" s="132">
        <v>0.37000000000000099</v>
      </c>
      <c r="O141" s="131">
        <v>3.58</v>
      </c>
    </row>
    <row r="142" spans="1:15" ht="51" x14ac:dyDescent="0.2">
      <c r="A142" s="126">
        <v>119</v>
      </c>
      <c r="B142" s="237">
        <v>119</v>
      </c>
      <c r="C142" s="127" t="s">
        <v>453</v>
      </c>
      <c r="D142" s="128" t="s">
        <v>454</v>
      </c>
      <c r="E142" s="129" t="s">
        <v>162</v>
      </c>
      <c r="F142" s="130">
        <v>7370</v>
      </c>
      <c r="G142" s="130">
        <v>1.7000000000000001E-2</v>
      </c>
      <c r="H142" s="131">
        <v>125.29</v>
      </c>
      <c r="I142" s="131">
        <v>1.7000000000000001E-2</v>
      </c>
      <c r="J142" s="131">
        <v>125.29</v>
      </c>
      <c r="K142" s="131">
        <v>125.29</v>
      </c>
      <c r="L142" s="132">
        <v>1.7000000000000001E-2</v>
      </c>
      <c r="M142" s="131">
        <v>125.29</v>
      </c>
      <c r="N142" s="133"/>
      <c r="O142" s="134"/>
    </row>
    <row r="143" spans="1:15" ht="51" x14ac:dyDescent="0.2">
      <c r="A143" s="126">
        <v>120</v>
      </c>
      <c r="B143" s="237">
        <v>120</v>
      </c>
      <c r="C143" s="127" t="s">
        <v>455</v>
      </c>
      <c r="D143" s="128" t="s">
        <v>456</v>
      </c>
      <c r="E143" s="129" t="s">
        <v>162</v>
      </c>
      <c r="F143" s="130">
        <v>7325.47</v>
      </c>
      <c r="G143" s="130">
        <v>1.4999999999999999E-2</v>
      </c>
      <c r="H143" s="131">
        <v>109.88</v>
      </c>
      <c r="I143" s="131">
        <v>1.4999999999999999E-2</v>
      </c>
      <c r="J143" s="131">
        <v>109.88</v>
      </c>
      <c r="K143" s="131">
        <v>109.88</v>
      </c>
      <c r="L143" s="132">
        <v>1.4999999999999999E-2</v>
      </c>
      <c r="M143" s="131">
        <v>109.88</v>
      </c>
      <c r="N143" s="133"/>
      <c r="O143" s="134"/>
    </row>
    <row r="144" spans="1:15" ht="51" x14ac:dyDescent="0.2">
      <c r="A144" s="126">
        <v>121</v>
      </c>
      <c r="B144" s="237">
        <v>121</v>
      </c>
      <c r="C144" s="127" t="s">
        <v>457</v>
      </c>
      <c r="D144" s="128" t="s">
        <v>458</v>
      </c>
      <c r="E144" s="129" t="s">
        <v>162</v>
      </c>
      <c r="F144" s="130">
        <v>7997.23</v>
      </c>
      <c r="G144" s="130">
        <v>1.6319999999999999</v>
      </c>
      <c r="H144" s="131">
        <v>13051.48</v>
      </c>
      <c r="I144" s="131">
        <v>1.569</v>
      </c>
      <c r="J144" s="131">
        <v>12547.65</v>
      </c>
      <c r="K144" s="131">
        <v>12547.65</v>
      </c>
      <c r="L144" s="132">
        <v>1.569</v>
      </c>
      <c r="M144" s="131">
        <v>12547.65</v>
      </c>
      <c r="N144" s="132">
        <v>6.2999999999999903E-2</v>
      </c>
      <c r="O144" s="131">
        <v>503.83</v>
      </c>
    </row>
    <row r="145" spans="1:16" ht="51" x14ac:dyDescent="0.2">
      <c r="A145" s="126">
        <v>122</v>
      </c>
      <c r="B145" s="237">
        <v>122</v>
      </c>
      <c r="C145" s="127" t="s">
        <v>459</v>
      </c>
      <c r="D145" s="128" t="s">
        <v>460</v>
      </c>
      <c r="E145" s="129" t="s">
        <v>162</v>
      </c>
      <c r="F145" s="130">
        <v>6780</v>
      </c>
      <c r="G145" s="130">
        <v>1.302E-2</v>
      </c>
      <c r="H145" s="131">
        <v>88.28</v>
      </c>
      <c r="I145" s="131">
        <v>1.302E-2</v>
      </c>
      <c r="J145" s="131">
        <v>88.28</v>
      </c>
      <c r="K145" s="131">
        <v>88.28</v>
      </c>
      <c r="L145" s="132">
        <v>1.302E-2</v>
      </c>
      <c r="M145" s="131">
        <v>88.28</v>
      </c>
      <c r="N145" s="133"/>
      <c r="O145" s="134"/>
    </row>
    <row r="146" spans="1:16" ht="38.25" x14ac:dyDescent="0.2">
      <c r="A146" s="126">
        <v>123</v>
      </c>
      <c r="B146" s="237">
        <v>123</v>
      </c>
      <c r="C146" s="127" t="s">
        <v>461</v>
      </c>
      <c r="D146" s="128" t="s">
        <v>462</v>
      </c>
      <c r="E146" s="129" t="s">
        <v>162</v>
      </c>
      <c r="F146" s="130">
        <v>906.9</v>
      </c>
      <c r="G146" s="130">
        <v>3.8600000000000002E-2</v>
      </c>
      <c r="H146" s="131">
        <v>47.29</v>
      </c>
      <c r="I146" s="131">
        <v>3.8600000000000002E-2</v>
      </c>
      <c r="J146" s="131">
        <v>47.29</v>
      </c>
      <c r="K146" s="131">
        <v>47.29</v>
      </c>
      <c r="L146" s="132">
        <v>3.8600000000000002E-2</v>
      </c>
      <c r="M146" s="131">
        <v>47.29</v>
      </c>
      <c r="N146" s="133"/>
      <c r="O146" s="134"/>
    </row>
    <row r="147" spans="1:16" ht="51" x14ac:dyDescent="0.2">
      <c r="A147" s="126">
        <v>124</v>
      </c>
      <c r="B147" s="237">
        <v>124</v>
      </c>
      <c r="C147" s="127" t="s">
        <v>463</v>
      </c>
      <c r="D147" s="128" t="s">
        <v>464</v>
      </c>
      <c r="E147" s="129" t="s">
        <v>239</v>
      </c>
      <c r="F147" s="130">
        <v>404.29</v>
      </c>
      <c r="G147" s="130">
        <v>0.75</v>
      </c>
      <c r="H147" s="131">
        <v>303.22000000000003</v>
      </c>
      <c r="I147" s="131">
        <v>0.75</v>
      </c>
      <c r="J147" s="131">
        <v>303.22000000000003</v>
      </c>
      <c r="K147" s="131">
        <v>303.22000000000003</v>
      </c>
      <c r="L147" s="132">
        <v>0.75</v>
      </c>
      <c r="M147" s="131">
        <v>303.22000000000003</v>
      </c>
      <c r="N147" s="133"/>
      <c r="O147" s="131"/>
    </row>
    <row r="148" spans="1:16" ht="51" x14ac:dyDescent="0.2">
      <c r="A148" s="126">
        <v>125</v>
      </c>
      <c r="B148" s="237">
        <v>125</v>
      </c>
      <c r="C148" s="127" t="s">
        <v>465</v>
      </c>
      <c r="D148" s="128" t="s">
        <v>466</v>
      </c>
      <c r="E148" s="129" t="s">
        <v>239</v>
      </c>
      <c r="F148" s="130">
        <v>97</v>
      </c>
      <c r="G148" s="130">
        <v>0.5</v>
      </c>
      <c r="H148" s="131">
        <v>48.5</v>
      </c>
      <c r="I148" s="131">
        <v>0.5</v>
      </c>
      <c r="J148" s="131">
        <v>48.5</v>
      </c>
      <c r="K148" s="131">
        <v>48.5</v>
      </c>
      <c r="L148" s="132">
        <v>0.5</v>
      </c>
      <c r="M148" s="131">
        <v>48.5</v>
      </c>
      <c r="N148" s="133"/>
      <c r="O148" s="134"/>
    </row>
    <row r="149" spans="1:16" ht="51" x14ac:dyDescent="0.2">
      <c r="A149" s="126">
        <v>126</v>
      </c>
      <c r="B149" s="237">
        <v>126</v>
      </c>
      <c r="C149" s="127" t="s">
        <v>467</v>
      </c>
      <c r="D149" s="128" t="s">
        <v>468</v>
      </c>
      <c r="E149" s="129" t="s">
        <v>239</v>
      </c>
      <c r="F149" s="130">
        <v>106.21</v>
      </c>
      <c r="G149" s="130">
        <v>0.25</v>
      </c>
      <c r="H149" s="131">
        <v>26.55</v>
      </c>
      <c r="I149" s="131">
        <v>0.25</v>
      </c>
      <c r="J149" s="131">
        <v>26.55</v>
      </c>
      <c r="K149" s="131">
        <v>26.55</v>
      </c>
      <c r="L149" s="132">
        <v>0.25</v>
      </c>
      <c r="M149" s="131">
        <v>26.55</v>
      </c>
      <c r="N149" s="133"/>
      <c r="O149" s="134"/>
    </row>
    <row r="150" spans="1:16" ht="38.25" x14ac:dyDescent="0.2">
      <c r="A150" s="126">
        <v>127</v>
      </c>
      <c r="B150" s="237">
        <v>127</v>
      </c>
      <c r="C150" s="127" t="s">
        <v>469</v>
      </c>
      <c r="D150" s="128" t="s">
        <v>470</v>
      </c>
      <c r="E150" s="129" t="s">
        <v>236</v>
      </c>
      <c r="F150" s="130">
        <v>14035</v>
      </c>
      <c r="G150" s="130">
        <v>0.47560000000000002</v>
      </c>
      <c r="H150" s="131">
        <v>7054.31</v>
      </c>
      <c r="I150" s="131">
        <v>0.47560000000000002</v>
      </c>
      <c r="J150" s="131">
        <v>7054.31</v>
      </c>
      <c r="K150" s="131">
        <v>7054.31</v>
      </c>
      <c r="L150" s="132">
        <v>0.47560000000000002</v>
      </c>
      <c r="M150" s="131">
        <v>7054.31</v>
      </c>
      <c r="N150" s="133"/>
      <c r="O150" s="134"/>
    </row>
    <row r="151" spans="1:16" ht="51" x14ac:dyDescent="0.2">
      <c r="A151" s="126">
        <v>128</v>
      </c>
      <c r="B151" s="237">
        <v>128</v>
      </c>
      <c r="C151" s="127" t="s">
        <v>406</v>
      </c>
      <c r="D151" s="128" t="s">
        <v>407</v>
      </c>
      <c r="E151" s="129" t="s">
        <v>1</v>
      </c>
      <c r="F151" s="130">
        <v>1382.9</v>
      </c>
      <c r="G151" s="130">
        <v>-1.87862</v>
      </c>
      <c r="H151" s="131">
        <v>-2597.94</v>
      </c>
      <c r="I151" s="131">
        <v>-1.87862</v>
      </c>
      <c r="J151" s="131">
        <v>-2597.94</v>
      </c>
      <c r="K151" s="131">
        <v>-2597.94</v>
      </c>
      <c r="L151" s="132">
        <v>-1.87862</v>
      </c>
      <c r="M151" s="131">
        <v>-2597.94</v>
      </c>
      <c r="N151" s="133"/>
      <c r="O151" s="134"/>
    </row>
    <row r="152" spans="1:16" ht="51" x14ac:dyDescent="0.2">
      <c r="A152" s="126">
        <v>129</v>
      </c>
      <c r="B152" s="237">
        <v>129</v>
      </c>
      <c r="C152" s="127" t="s">
        <v>410</v>
      </c>
      <c r="D152" s="128" t="s">
        <v>411</v>
      </c>
      <c r="E152" s="129" t="s">
        <v>161</v>
      </c>
      <c r="F152" s="130">
        <v>234.87</v>
      </c>
      <c r="G152" s="135">
        <v>2</v>
      </c>
      <c r="H152" s="131">
        <v>469.74</v>
      </c>
      <c r="I152" s="131">
        <v>2</v>
      </c>
      <c r="J152" s="131">
        <v>469.74</v>
      </c>
      <c r="K152" s="131">
        <v>469.74</v>
      </c>
      <c r="L152" s="132">
        <v>2</v>
      </c>
      <c r="M152" s="131">
        <v>469.74</v>
      </c>
      <c r="N152" s="133"/>
      <c r="O152" s="134"/>
    </row>
    <row r="153" spans="1:16" ht="51" x14ac:dyDescent="0.2">
      <c r="A153" s="126">
        <v>130</v>
      </c>
      <c r="B153" s="237">
        <v>130</v>
      </c>
      <c r="C153" s="127" t="s">
        <v>471</v>
      </c>
      <c r="D153" s="128" t="s">
        <v>407</v>
      </c>
      <c r="E153" s="129" t="s">
        <v>1</v>
      </c>
      <c r="F153" s="130">
        <v>1382.9</v>
      </c>
      <c r="G153" s="130">
        <v>2.66</v>
      </c>
      <c r="H153" s="131">
        <v>3678.51</v>
      </c>
      <c r="I153" s="131">
        <v>2.66</v>
      </c>
      <c r="J153" s="131">
        <v>3678.51</v>
      </c>
      <c r="K153" s="131">
        <v>3678.51</v>
      </c>
      <c r="L153" s="132">
        <v>2.66</v>
      </c>
      <c r="M153" s="131">
        <v>3678.51</v>
      </c>
      <c r="N153" s="133"/>
      <c r="O153" s="134"/>
    </row>
    <row r="154" spans="1:16" ht="51" x14ac:dyDescent="0.2">
      <c r="A154" s="126">
        <v>131</v>
      </c>
      <c r="B154" s="237">
        <v>131</v>
      </c>
      <c r="C154" s="127" t="s">
        <v>472</v>
      </c>
      <c r="D154" s="128" t="s">
        <v>407</v>
      </c>
      <c r="E154" s="129" t="s">
        <v>1</v>
      </c>
      <c r="F154" s="130">
        <v>1382.9</v>
      </c>
      <c r="G154" s="130">
        <v>0.80600000000000005</v>
      </c>
      <c r="H154" s="131">
        <v>1114.6199999999999</v>
      </c>
      <c r="I154" s="131">
        <v>0.80600000000000005</v>
      </c>
      <c r="J154" s="131">
        <v>1114.6199999999999</v>
      </c>
      <c r="K154" s="131">
        <v>1114.6199999999999</v>
      </c>
      <c r="L154" s="132">
        <v>0.80600000000000005</v>
      </c>
      <c r="M154" s="131">
        <v>1114.6199999999999</v>
      </c>
      <c r="N154" s="133"/>
      <c r="O154" s="131"/>
    </row>
    <row r="155" spans="1:16" ht="51" x14ac:dyDescent="0.2">
      <c r="A155" s="126">
        <v>132</v>
      </c>
      <c r="B155" s="237">
        <v>132</v>
      </c>
      <c r="C155" s="127" t="s">
        <v>473</v>
      </c>
      <c r="D155" s="128" t="s">
        <v>407</v>
      </c>
      <c r="E155" s="129" t="s">
        <v>1</v>
      </c>
      <c r="F155" s="130">
        <v>1382.9</v>
      </c>
      <c r="G155" s="135">
        <v>0.99</v>
      </c>
      <c r="H155" s="131">
        <v>1369.07</v>
      </c>
      <c r="I155" s="131">
        <v>0.99</v>
      </c>
      <c r="J155" s="131">
        <v>1369.07</v>
      </c>
      <c r="K155" s="131">
        <v>1369.07</v>
      </c>
      <c r="L155" s="132">
        <v>0.99</v>
      </c>
      <c r="M155" s="131">
        <v>1369.07</v>
      </c>
      <c r="N155" s="133"/>
      <c r="O155" s="134"/>
    </row>
    <row r="156" spans="1:16" ht="51" x14ac:dyDescent="0.2">
      <c r="A156" s="126">
        <v>133</v>
      </c>
      <c r="B156" s="237">
        <v>133</v>
      </c>
      <c r="C156" s="127" t="s">
        <v>416</v>
      </c>
      <c r="D156" s="128" t="s">
        <v>417</v>
      </c>
      <c r="E156" s="129" t="s">
        <v>161</v>
      </c>
      <c r="F156" s="130">
        <v>569.52</v>
      </c>
      <c r="G156" s="135">
        <v>2</v>
      </c>
      <c r="H156" s="131">
        <v>1139.04</v>
      </c>
      <c r="I156" s="131">
        <v>2</v>
      </c>
      <c r="J156" s="131">
        <v>1139.04</v>
      </c>
      <c r="K156" s="131">
        <v>1139.04</v>
      </c>
      <c r="L156" s="132">
        <v>2</v>
      </c>
      <c r="M156" s="131">
        <v>1139.04</v>
      </c>
      <c r="N156" s="133"/>
      <c r="O156" s="134"/>
    </row>
    <row r="157" spans="1:16" ht="38.25" x14ac:dyDescent="0.2">
      <c r="A157" s="153">
        <v>134</v>
      </c>
      <c r="B157" s="240">
        <v>134</v>
      </c>
      <c r="C157" s="154" t="s">
        <v>255</v>
      </c>
      <c r="D157" s="155" t="s">
        <v>423</v>
      </c>
      <c r="E157" s="156" t="s">
        <v>161</v>
      </c>
      <c r="F157" s="157">
        <v>15.79</v>
      </c>
      <c r="G157" s="169">
        <v>2</v>
      </c>
      <c r="H157" s="158">
        <v>42.33</v>
      </c>
      <c r="I157" s="180"/>
      <c r="J157" s="167"/>
      <c r="K157" s="167"/>
      <c r="L157" s="168"/>
      <c r="M157" s="167"/>
      <c r="N157" s="159">
        <v>2</v>
      </c>
      <c r="O157" s="158">
        <v>42.33</v>
      </c>
    </row>
    <row r="158" spans="1:16" ht="51" x14ac:dyDescent="0.2">
      <c r="A158" s="153">
        <v>135</v>
      </c>
      <c r="B158" s="240">
        <v>135</v>
      </c>
      <c r="C158" s="154" t="s">
        <v>424</v>
      </c>
      <c r="D158" s="155" t="s">
        <v>425</v>
      </c>
      <c r="E158" s="156" t="s">
        <v>162</v>
      </c>
      <c r="F158" s="157">
        <v>22761.14</v>
      </c>
      <c r="G158" s="157">
        <v>4.24E-2</v>
      </c>
      <c r="H158" s="158">
        <v>965.07</v>
      </c>
      <c r="I158" s="180"/>
      <c r="J158" s="167"/>
      <c r="K158" s="167"/>
      <c r="L158" s="168"/>
      <c r="M158" s="167"/>
      <c r="N158" s="159">
        <v>4.24E-2</v>
      </c>
      <c r="O158" s="158">
        <v>965.07</v>
      </c>
    </row>
    <row r="159" spans="1:16" ht="38.25" x14ac:dyDescent="0.2">
      <c r="A159" s="153">
        <v>136</v>
      </c>
      <c r="B159" s="240">
        <v>136</v>
      </c>
      <c r="C159" s="154" t="s">
        <v>474</v>
      </c>
      <c r="D159" s="155" t="s">
        <v>475</v>
      </c>
      <c r="E159" s="156" t="s">
        <v>229</v>
      </c>
      <c r="F159" s="157">
        <v>4446.09</v>
      </c>
      <c r="G159" s="157">
        <v>0.01</v>
      </c>
      <c r="H159" s="158">
        <v>58.93</v>
      </c>
      <c r="I159" s="180"/>
      <c r="J159" s="167"/>
      <c r="K159" s="167"/>
      <c r="L159" s="168"/>
      <c r="M159" s="167"/>
      <c r="N159" s="159">
        <v>0.01</v>
      </c>
      <c r="O159" s="158">
        <v>58.93</v>
      </c>
      <c r="P159" s="195"/>
    </row>
    <row r="160" spans="1:16" ht="51" x14ac:dyDescent="0.2">
      <c r="A160" s="153">
        <v>137</v>
      </c>
      <c r="B160" s="240">
        <v>137</v>
      </c>
      <c r="C160" s="154" t="s">
        <v>434</v>
      </c>
      <c r="D160" s="155" t="s">
        <v>435</v>
      </c>
      <c r="E160" s="156" t="s">
        <v>162</v>
      </c>
      <c r="F160" s="157">
        <v>6671.97</v>
      </c>
      <c r="G160" s="157">
        <v>0.08</v>
      </c>
      <c r="H160" s="158">
        <v>533.76</v>
      </c>
      <c r="I160" s="180"/>
      <c r="J160" s="167"/>
      <c r="K160" s="167"/>
      <c r="L160" s="168"/>
      <c r="M160" s="167"/>
      <c r="N160" s="159">
        <v>0.08</v>
      </c>
      <c r="O160" s="158">
        <v>533.76</v>
      </c>
      <c r="P160" s="195"/>
    </row>
    <row r="161" spans="1:16" ht="38.25" x14ac:dyDescent="0.2">
      <c r="A161" s="153">
        <v>138</v>
      </c>
      <c r="B161" s="240">
        <v>138</v>
      </c>
      <c r="C161" s="154" t="s">
        <v>476</v>
      </c>
      <c r="D161" s="155" t="s">
        <v>477</v>
      </c>
      <c r="E161" s="156" t="s">
        <v>227</v>
      </c>
      <c r="F161" s="157">
        <v>404.32</v>
      </c>
      <c r="G161" s="157">
        <v>2.7E-2</v>
      </c>
      <c r="H161" s="158">
        <v>13.21</v>
      </c>
      <c r="I161" s="180"/>
      <c r="J161" s="167"/>
      <c r="K161" s="167"/>
      <c r="L161" s="168"/>
      <c r="M161" s="167"/>
      <c r="N161" s="159">
        <v>2.7E-2</v>
      </c>
      <c r="O161" s="158">
        <v>13.21</v>
      </c>
      <c r="P161" s="195"/>
    </row>
    <row r="162" spans="1:16" ht="38.25" x14ac:dyDescent="0.2">
      <c r="A162" s="153">
        <v>139</v>
      </c>
      <c r="B162" s="240">
        <v>139</v>
      </c>
      <c r="C162" s="154" t="s">
        <v>478</v>
      </c>
      <c r="D162" s="155" t="s">
        <v>479</v>
      </c>
      <c r="E162" s="156" t="s">
        <v>229</v>
      </c>
      <c r="F162" s="157">
        <v>1364.91</v>
      </c>
      <c r="G162" s="157">
        <v>0.02</v>
      </c>
      <c r="H162" s="158">
        <v>27.7</v>
      </c>
      <c r="I162" s="180"/>
      <c r="J162" s="167"/>
      <c r="K162" s="167"/>
      <c r="L162" s="168"/>
      <c r="M162" s="167"/>
      <c r="N162" s="159">
        <v>0.02</v>
      </c>
      <c r="O162" s="158">
        <v>27.7</v>
      </c>
    </row>
    <row r="163" spans="1:16" ht="38.25" x14ac:dyDescent="0.2">
      <c r="A163" s="160">
        <v>140</v>
      </c>
      <c r="B163" s="238">
        <v>140</v>
      </c>
      <c r="C163" s="161" t="s">
        <v>401</v>
      </c>
      <c r="D163" s="162" t="s">
        <v>402</v>
      </c>
      <c r="E163" s="163" t="s">
        <v>229</v>
      </c>
      <c r="F163" s="164">
        <v>1993</v>
      </c>
      <c r="G163" s="164">
        <v>0.02</v>
      </c>
      <c r="H163" s="165">
        <v>80.13</v>
      </c>
      <c r="I163" s="172"/>
      <c r="J163" s="170"/>
      <c r="K163" s="170"/>
      <c r="L163" s="171"/>
      <c r="M163" s="170"/>
      <c r="N163" s="166">
        <v>0.02</v>
      </c>
      <c r="O163" s="165">
        <v>80.13</v>
      </c>
    </row>
    <row r="164" spans="1:16" ht="12.75" x14ac:dyDescent="0.2">
      <c r="A164" s="213" t="s">
        <v>480</v>
      </c>
      <c r="B164" s="214"/>
      <c r="C164" s="214"/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</row>
    <row r="165" spans="1:16" ht="38.25" x14ac:dyDescent="0.2">
      <c r="A165" s="126">
        <v>141</v>
      </c>
      <c r="B165" s="237">
        <v>141</v>
      </c>
      <c r="C165" s="127" t="s">
        <v>481</v>
      </c>
      <c r="D165" s="128" t="s">
        <v>482</v>
      </c>
      <c r="E165" s="129" t="s">
        <v>159</v>
      </c>
      <c r="F165" s="130">
        <v>40552.86</v>
      </c>
      <c r="G165" s="130">
        <v>7.7999999999999996E-3</v>
      </c>
      <c r="H165" s="131">
        <v>400.53</v>
      </c>
      <c r="I165" s="131">
        <v>7.7999999999999996E-3</v>
      </c>
      <c r="J165" s="131">
        <v>400.53</v>
      </c>
      <c r="K165" s="131">
        <v>400.53</v>
      </c>
      <c r="L165" s="132">
        <v>7.7999999999999996E-3</v>
      </c>
      <c r="M165" s="131">
        <v>400.53</v>
      </c>
      <c r="N165" s="133"/>
      <c r="O165" s="131"/>
    </row>
    <row r="166" spans="1:16" ht="51" x14ac:dyDescent="0.2">
      <c r="A166" s="126">
        <v>142</v>
      </c>
      <c r="B166" s="237">
        <v>142</v>
      </c>
      <c r="C166" s="127" t="s">
        <v>450</v>
      </c>
      <c r="D166" s="128" t="s">
        <v>451</v>
      </c>
      <c r="E166" s="129" t="s">
        <v>1</v>
      </c>
      <c r="F166" s="130">
        <v>653.30999999999995</v>
      </c>
      <c r="G166" s="130">
        <v>0.79169999999999996</v>
      </c>
      <c r="H166" s="131">
        <v>517.23</v>
      </c>
      <c r="I166" s="131">
        <v>0.79169999999999996</v>
      </c>
      <c r="J166" s="131">
        <v>517.23</v>
      </c>
      <c r="K166" s="131">
        <v>517.23</v>
      </c>
      <c r="L166" s="132">
        <v>0.79169999999999996</v>
      </c>
      <c r="M166" s="131">
        <v>517.23</v>
      </c>
      <c r="N166" s="133"/>
      <c r="O166" s="134"/>
    </row>
    <row r="167" spans="1:16" ht="51" x14ac:dyDescent="0.2">
      <c r="A167" s="126">
        <v>143</v>
      </c>
      <c r="B167" s="237">
        <v>143</v>
      </c>
      <c r="C167" s="127" t="s">
        <v>452</v>
      </c>
      <c r="D167" s="128" t="s">
        <v>325</v>
      </c>
      <c r="E167" s="129" t="s">
        <v>1</v>
      </c>
      <c r="F167" s="130">
        <v>725.69</v>
      </c>
      <c r="G167" s="130">
        <v>0.79</v>
      </c>
      <c r="H167" s="131">
        <v>7.65</v>
      </c>
      <c r="I167" s="131">
        <v>0.79</v>
      </c>
      <c r="J167" s="131">
        <v>7.65</v>
      </c>
      <c r="K167" s="131">
        <v>7.65</v>
      </c>
      <c r="L167" s="132">
        <v>0.79</v>
      </c>
      <c r="M167" s="131">
        <v>7.65</v>
      </c>
      <c r="N167" s="133"/>
      <c r="O167" s="134"/>
    </row>
    <row r="168" spans="1:16" ht="51" x14ac:dyDescent="0.2">
      <c r="A168" s="126">
        <v>144</v>
      </c>
      <c r="B168" s="237">
        <v>144</v>
      </c>
      <c r="C168" s="127" t="s">
        <v>483</v>
      </c>
      <c r="D168" s="128" t="s">
        <v>484</v>
      </c>
      <c r="E168" s="129" t="s">
        <v>162</v>
      </c>
      <c r="F168" s="130">
        <v>8102.64</v>
      </c>
      <c r="G168" s="130">
        <v>5.2999999999999999E-2</v>
      </c>
      <c r="H168" s="131">
        <v>429.44</v>
      </c>
      <c r="I168" s="131">
        <v>5.2999999999999999E-2</v>
      </c>
      <c r="J168" s="131">
        <v>429.44</v>
      </c>
      <c r="K168" s="131">
        <v>429.44</v>
      </c>
      <c r="L168" s="132">
        <v>5.2999999999999999E-2</v>
      </c>
      <c r="M168" s="131">
        <v>429.44</v>
      </c>
      <c r="N168" s="133"/>
      <c r="O168" s="134"/>
    </row>
    <row r="169" spans="1:16" ht="51" x14ac:dyDescent="0.2">
      <c r="A169" s="126">
        <v>145</v>
      </c>
      <c r="B169" s="237">
        <v>145</v>
      </c>
      <c r="C169" s="127" t="s">
        <v>485</v>
      </c>
      <c r="D169" s="128" t="s">
        <v>486</v>
      </c>
      <c r="E169" s="129" t="s">
        <v>162</v>
      </c>
      <c r="F169" s="130">
        <v>7917</v>
      </c>
      <c r="G169" s="130">
        <v>3.1E-2</v>
      </c>
      <c r="H169" s="131">
        <v>245.43</v>
      </c>
      <c r="I169" s="146"/>
      <c r="J169" s="134"/>
      <c r="K169" s="134"/>
      <c r="L169" s="133"/>
      <c r="M169" s="134"/>
      <c r="N169" s="132">
        <v>3.1E-2</v>
      </c>
      <c r="O169" s="131">
        <v>245.43</v>
      </c>
    </row>
    <row r="170" spans="1:16" ht="51" x14ac:dyDescent="0.2">
      <c r="A170" s="126">
        <v>146</v>
      </c>
      <c r="B170" s="237">
        <v>146</v>
      </c>
      <c r="C170" s="127" t="s">
        <v>487</v>
      </c>
      <c r="D170" s="128" t="s">
        <v>488</v>
      </c>
      <c r="E170" s="129" t="s">
        <v>162</v>
      </c>
      <c r="F170" s="130">
        <v>6726.18</v>
      </c>
      <c r="G170" s="130">
        <v>5.1000000000000004E-3</v>
      </c>
      <c r="H170" s="131">
        <v>34.299999999999997</v>
      </c>
      <c r="I170" s="131">
        <v>5.1000000000000004E-3</v>
      </c>
      <c r="J170" s="131">
        <v>34.299999999999997</v>
      </c>
      <c r="K170" s="131">
        <v>34.299999999999997</v>
      </c>
      <c r="L170" s="132">
        <v>5.1000000000000004E-3</v>
      </c>
      <c r="M170" s="131">
        <v>34.299999999999997</v>
      </c>
      <c r="N170" s="133"/>
      <c r="O170" s="134"/>
    </row>
    <row r="171" spans="1:16" ht="38.25" x14ac:dyDescent="0.2">
      <c r="A171" s="153">
        <v>147</v>
      </c>
      <c r="B171" s="240">
        <v>147</v>
      </c>
      <c r="C171" s="154" t="s">
        <v>297</v>
      </c>
      <c r="D171" s="155" t="s">
        <v>298</v>
      </c>
      <c r="E171" s="156" t="s">
        <v>0</v>
      </c>
      <c r="F171" s="157">
        <v>0.93</v>
      </c>
      <c r="G171" s="157">
        <v>5.3</v>
      </c>
      <c r="H171" s="158">
        <v>6.72</v>
      </c>
      <c r="I171" s="158">
        <v>3.8</v>
      </c>
      <c r="J171" s="158">
        <v>4.82</v>
      </c>
      <c r="K171" s="158">
        <v>4.82</v>
      </c>
      <c r="L171" s="159">
        <v>3.8</v>
      </c>
      <c r="M171" s="158">
        <v>4.82</v>
      </c>
      <c r="N171" s="159">
        <v>1.5</v>
      </c>
      <c r="O171" s="158">
        <v>1.9</v>
      </c>
    </row>
    <row r="172" spans="1:16" ht="38.25" x14ac:dyDescent="0.2">
      <c r="A172" s="153">
        <v>148</v>
      </c>
      <c r="B172" s="240">
        <v>148</v>
      </c>
      <c r="C172" s="154" t="s">
        <v>228</v>
      </c>
      <c r="D172" s="155" t="s">
        <v>299</v>
      </c>
      <c r="E172" s="156" t="s">
        <v>229</v>
      </c>
      <c r="F172" s="157">
        <v>336</v>
      </c>
      <c r="G172" s="157">
        <v>3.7999999999999999E-2</v>
      </c>
      <c r="H172" s="158">
        <v>16.420000000000002</v>
      </c>
      <c r="I172" s="158">
        <v>3.7999999999999999E-2</v>
      </c>
      <c r="J172" s="158">
        <v>16.420000000000002</v>
      </c>
      <c r="K172" s="158">
        <v>16.420000000000002</v>
      </c>
      <c r="L172" s="159">
        <v>3.7999999999999999E-2</v>
      </c>
      <c r="M172" s="158">
        <v>16.420000000000002</v>
      </c>
      <c r="N172" s="168"/>
      <c r="O172" s="158"/>
    </row>
    <row r="173" spans="1:16" ht="51" x14ac:dyDescent="0.2">
      <c r="A173" s="153">
        <v>149</v>
      </c>
      <c r="B173" s="240">
        <v>149</v>
      </c>
      <c r="C173" s="154" t="s">
        <v>244</v>
      </c>
      <c r="D173" s="155" t="s">
        <v>309</v>
      </c>
      <c r="E173" s="156" t="s">
        <v>162</v>
      </c>
      <c r="F173" s="157">
        <v>21597.69</v>
      </c>
      <c r="G173" s="157">
        <v>2.0799999999999998E-3</v>
      </c>
      <c r="H173" s="158">
        <v>44.92</v>
      </c>
      <c r="I173" s="158">
        <v>2.0799999999999998E-3</v>
      </c>
      <c r="J173" s="158">
        <v>44.92</v>
      </c>
      <c r="K173" s="158">
        <v>44.92</v>
      </c>
      <c r="L173" s="159">
        <v>2.0799999999999998E-3</v>
      </c>
      <c r="M173" s="158">
        <v>44.92</v>
      </c>
      <c r="N173" s="168"/>
      <c r="O173" s="167"/>
    </row>
    <row r="174" spans="1:16" ht="51" x14ac:dyDescent="0.2">
      <c r="A174" s="160">
        <v>150</v>
      </c>
      <c r="B174" s="238">
        <v>150</v>
      </c>
      <c r="C174" s="161" t="s">
        <v>230</v>
      </c>
      <c r="D174" s="162" t="s">
        <v>310</v>
      </c>
      <c r="E174" s="163" t="s">
        <v>162</v>
      </c>
      <c r="F174" s="164">
        <v>11885.47</v>
      </c>
      <c r="G174" s="164">
        <v>6.0000000000000001E-3</v>
      </c>
      <c r="H174" s="165">
        <v>71.31</v>
      </c>
      <c r="I174" s="165">
        <v>6.0000000000000001E-3</v>
      </c>
      <c r="J174" s="165">
        <v>71.31</v>
      </c>
      <c r="K174" s="165">
        <v>71.31</v>
      </c>
      <c r="L174" s="166">
        <v>6.0000000000000001E-3</v>
      </c>
      <c r="M174" s="165">
        <v>71.31</v>
      </c>
      <c r="N174" s="171"/>
      <c r="O174" s="170"/>
    </row>
    <row r="175" spans="1:16" ht="12.75" x14ac:dyDescent="0.2">
      <c r="A175" s="213" t="s">
        <v>489</v>
      </c>
      <c r="B175" s="214"/>
      <c r="C175" s="214"/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</row>
    <row r="176" spans="1:16" ht="38.25" x14ac:dyDescent="0.2">
      <c r="A176" s="126">
        <v>151</v>
      </c>
      <c r="B176" s="237">
        <v>151</v>
      </c>
      <c r="C176" s="127" t="s">
        <v>490</v>
      </c>
      <c r="D176" s="128" t="s">
        <v>491</v>
      </c>
      <c r="E176" s="129" t="s">
        <v>492</v>
      </c>
      <c r="F176" s="130">
        <v>14110.32</v>
      </c>
      <c r="G176" s="130">
        <v>0.02</v>
      </c>
      <c r="H176" s="131">
        <v>324.48</v>
      </c>
      <c r="I176" s="131">
        <v>0.02</v>
      </c>
      <c r="J176" s="131">
        <v>324.48</v>
      </c>
      <c r="K176" s="131">
        <v>324.48</v>
      </c>
      <c r="L176" s="132">
        <v>0.02</v>
      </c>
      <c r="M176" s="131">
        <v>324.48</v>
      </c>
      <c r="N176" s="133"/>
      <c r="O176" s="134"/>
    </row>
    <row r="177" spans="1:15" ht="51" x14ac:dyDescent="0.2">
      <c r="A177" s="126">
        <v>152</v>
      </c>
      <c r="B177" s="237">
        <v>152</v>
      </c>
      <c r="C177" s="127" t="s">
        <v>493</v>
      </c>
      <c r="D177" s="128" t="s">
        <v>494</v>
      </c>
      <c r="E177" s="129" t="s">
        <v>161</v>
      </c>
      <c r="F177" s="130">
        <v>42.49</v>
      </c>
      <c r="G177" s="135">
        <v>2</v>
      </c>
      <c r="H177" s="131">
        <v>84.98</v>
      </c>
      <c r="I177" s="146"/>
      <c r="J177" s="134"/>
      <c r="K177" s="134"/>
      <c r="L177" s="133"/>
      <c r="M177" s="134"/>
      <c r="N177" s="132">
        <v>2</v>
      </c>
      <c r="O177" s="131">
        <v>84.98</v>
      </c>
    </row>
    <row r="178" spans="1:15" ht="38.25" x14ac:dyDescent="0.2">
      <c r="A178" s="126">
        <v>153</v>
      </c>
      <c r="B178" s="237">
        <v>153</v>
      </c>
      <c r="C178" s="127" t="s">
        <v>495</v>
      </c>
      <c r="D178" s="128" t="s">
        <v>496</v>
      </c>
      <c r="E178" s="129" t="s">
        <v>492</v>
      </c>
      <c r="F178" s="130">
        <v>549.45000000000005</v>
      </c>
      <c r="G178" s="130">
        <v>0.02</v>
      </c>
      <c r="H178" s="131">
        <v>75.81</v>
      </c>
      <c r="I178" s="131">
        <v>0.02</v>
      </c>
      <c r="J178" s="131">
        <v>75.81</v>
      </c>
      <c r="K178" s="131">
        <v>75.81</v>
      </c>
      <c r="L178" s="132">
        <v>0.02</v>
      </c>
      <c r="M178" s="131">
        <v>75.81</v>
      </c>
      <c r="N178" s="133"/>
      <c r="O178" s="134"/>
    </row>
    <row r="179" spans="1:15" ht="51" x14ac:dyDescent="0.2">
      <c r="A179" s="136">
        <v>154</v>
      </c>
      <c r="B179" s="241">
        <v>154</v>
      </c>
      <c r="C179" s="137" t="s">
        <v>497</v>
      </c>
      <c r="D179" s="138" t="s">
        <v>498</v>
      </c>
      <c r="E179" s="139" t="s">
        <v>161</v>
      </c>
      <c r="F179" s="140">
        <v>9709.18</v>
      </c>
      <c r="G179" s="140">
        <v>0.15160000000000001</v>
      </c>
      <c r="H179" s="141">
        <v>1471.91</v>
      </c>
      <c r="I179" s="141">
        <v>0.15160000000000001</v>
      </c>
      <c r="J179" s="141">
        <v>1471.91</v>
      </c>
      <c r="K179" s="141">
        <v>1471.91</v>
      </c>
      <c r="L179" s="145">
        <v>0.15160000000000001</v>
      </c>
      <c r="M179" s="141">
        <v>1471.91</v>
      </c>
      <c r="N179" s="144"/>
      <c r="O179" s="143"/>
    </row>
    <row r="180" spans="1:15" ht="12.75" x14ac:dyDescent="0.2">
      <c r="A180" s="213" t="s">
        <v>499</v>
      </c>
      <c r="B180" s="214"/>
      <c r="C180" s="214"/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</row>
    <row r="181" spans="1:15" ht="38.25" x14ac:dyDescent="0.2">
      <c r="A181" s="126">
        <v>155</v>
      </c>
      <c r="B181" s="237">
        <v>155</v>
      </c>
      <c r="C181" s="127" t="s">
        <v>500</v>
      </c>
      <c r="D181" s="128" t="s">
        <v>501</v>
      </c>
      <c r="E181" s="129" t="s">
        <v>502</v>
      </c>
      <c r="F181" s="130">
        <v>86.09</v>
      </c>
      <c r="G181" s="130">
        <v>0.4</v>
      </c>
      <c r="H181" s="131">
        <v>45.38</v>
      </c>
      <c r="I181" s="131">
        <v>0.4</v>
      </c>
      <c r="J181" s="131">
        <v>45.38</v>
      </c>
      <c r="K181" s="131">
        <v>45.38</v>
      </c>
      <c r="L181" s="132">
        <v>0.4</v>
      </c>
      <c r="M181" s="131">
        <v>45.38</v>
      </c>
      <c r="N181" s="133"/>
      <c r="O181" s="134"/>
    </row>
    <row r="182" spans="1:15" ht="51" x14ac:dyDescent="0.2">
      <c r="A182" s="126">
        <v>156</v>
      </c>
      <c r="B182" s="237">
        <v>156</v>
      </c>
      <c r="C182" s="127" t="s">
        <v>503</v>
      </c>
      <c r="D182" s="128" t="s">
        <v>504</v>
      </c>
      <c r="E182" s="129" t="s">
        <v>239</v>
      </c>
      <c r="F182" s="130">
        <v>542.29999999999995</v>
      </c>
      <c r="G182" s="130">
        <v>0.8</v>
      </c>
      <c r="H182" s="131">
        <v>433.84</v>
      </c>
      <c r="I182" s="131">
        <v>0.8</v>
      </c>
      <c r="J182" s="131">
        <v>433.84</v>
      </c>
      <c r="K182" s="131">
        <v>433.84</v>
      </c>
      <c r="L182" s="132">
        <v>0.8</v>
      </c>
      <c r="M182" s="131">
        <v>433.84</v>
      </c>
      <c r="N182" s="133"/>
      <c r="O182" s="134"/>
    </row>
    <row r="183" spans="1:15" ht="38.25" x14ac:dyDescent="0.2">
      <c r="A183" s="126">
        <v>157</v>
      </c>
      <c r="B183" s="237">
        <v>157</v>
      </c>
      <c r="C183" s="127" t="s">
        <v>505</v>
      </c>
      <c r="D183" s="128" t="s">
        <v>506</v>
      </c>
      <c r="E183" s="129" t="s">
        <v>1</v>
      </c>
      <c r="F183" s="130">
        <v>661.12</v>
      </c>
      <c r="G183" s="135">
        <v>0.621</v>
      </c>
      <c r="H183" s="131">
        <v>419.47</v>
      </c>
      <c r="I183" s="131">
        <v>2.1999999999999999E-2</v>
      </c>
      <c r="J183" s="131">
        <v>14.86</v>
      </c>
      <c r="K183" s="131">
        <v>14.86</v>
      </c>
      <c r="L183" s="132">
        <v>2.1999999999999999E-2</v>
      </c>
      <c r="M183" s="131">
        <v>14.86</v>
      </c>
      <c r="N183" s="132">
        <v>0.59899999999999998</v>
      </c>
      <c r="O183" s="131">
        <v>404.61</v>
      </c>
    </row>
    <row r="184" spans="1:15" ht="51" x14ac:dyDescent="0.2">
      <c r="A184" s="126">
        <v>158</v>
      </c>
      <c r="B184" s="237">
        <v>158</v>
      </c>
      <c r="C184" s="127" t="s">
        <v>507</v>
      </c>
      <c r="D184" s="128" t="s">
        <v>508</v>
      </c>
      <c r="E184" s="129" t="s">
        <v>1</v>
      </c>
      <c r="F184" s="130">
        <v>520</v>
      </c>
      <c r="G184" s="130">
        <v>-0.63</v>
      </c>
      <c r="H184" s="131">
        <v>-327.60000000000002</v>
      </c>
      <c r="I184" s="131">
        <v>-2.23E-2</v>
      </c>
      <c r="J184" s="131">
        <v>-11.6</v>
      </c>
      <c r="K184" s="131">
        <v>-11.6</v>
      </c>
      <c r="L184" s="132">
        <v>-2.23E-2</v>
      </c>
      <c r="M184" s="131">
        <v>-11.6</v>
      </c>
      <c r="N184" s="132">
        <v>-0.60770000000000002</v>
      </c>
      <c r="O184" s="131">
        <v>-316</v>
      </c>
    </row>
    <row r="185" spans="1:15" ht="51" x14ac:dyDescent="0.2">
      <c r="A185" s="126">
        <v>159</v>
      </c>
      <c r="B185" s="237">
        <v>159</v>
      </c>
      <c r="C185" s="127" t="s">
        <v>509</v>
      </c>
      <c r="D185" s="128" t="s">
        <v>510</v>
      </c>
      <c r="E185" s="129" t="s">
        <v>1</v>
      </c>
      <c r="F185" s="130">
        <v>560</v>
      </c>
      <c r="G185" s="130">
        <v>0.63</v>
      </c>
      <c r="H185" s="131">
        <v>352.8</v>
      </c>
      <c r="I185" s="131">
        <v>2.23E-2</v>
      </c>
      <c r="J185" s="131">
        <v>12.49</v>
      </c>
      <c r="K185" s="131">
        <v>12.49</v>
      </c>
      <c r="L185" s="132">
        <v>2.23E-2</v>
      </c>
      <c r="M185" s="131">
        <v>12.49</v>
      </c>
      <c r="N185" s="132">
        <v>0.60770000000000002</v>
      </c>
      <c r="O185" s="131">
        <v>340.31</v>
      </c>
    </row>
    <row r="186" spans="1:15" ht="38.25" x14ac:dyDescent="0.2">
      <c r="A186" s="126">
        <v>160</v>
      </c>
      <c r="B186" s="237">
        <v>160</v>
      </c>
      <c r="C186" s="127" t="s">
        <v>511</v>
      </c>
      <c r="D186" s="128" t="s">
        <v>512</v>
      </c>
      <c r="E186" s="129" t="s">
        <v>227</v>
      </c>
      <c r="F186" s="130">
        <v>92.48</v>
      </c>
      <c r="G186" s="130">
        <v>0.23549999999999999</v>
      </c>
      <c r="H186" s="131">
        <v>25.04</v>
      </c>
      <c r="I186" s="131">
        <v>0.1</v>
      </c>
      <c r="J186" s="131">
        <v>10.63</v>
      </c>
      <c r="K186" s="131">
        <v>10.63</v>
      </c>
      <c r="L186" s="132">
        <v>0.1</v>
      </c>
      <c r="M186" s="131">
        <v>10.63</v>
      </c>
      <c r="N186" s="132">
        <v>0.13550000000000001</v>
      </c>
      <c r="O186" s="131">
        <v>14.41</v>
      </c>
    </row>
    <row r="187" spans="1:15" ht="51" x14ac:dyDescent="0.2">
      <c r="A187" s="126">
        <v>161</v>
      </c>
      <c r="B187" s="237">
        <v>161</v>
      </c>
      <c r="C187" s="127" t="s">
        <v>513</v>
      </c>
      <c r="D187" s="128" t="s">
        <v>514</v>
      </c>
      <c r="E187" s="129" t="s">
        <v>227</v>
      </c>
      <c r="F187" s="130">
        <v>325</v>
      </c>
      <c r="G187" s="130">
        <v>0.24</v>
      </c>
      <c r="H187" s="131">
        <v>78</v>
      </c>
      <c r="I187" s="131">
        <v>0.1</v>
      </c>
      <c r="J187" s="131">
        <v>32.5</v>
      </c>
      <c r="K187" s="131">
        <v>32.5</v>
      </c>
      <c r="L187" s="132">
        <v>0.1</v>
      </c>
      <c r="M187" s="131">
        <v>32.5</v>
      </c>
      <c r="N187" s="132">
        <v>0.14000000000000001</v>
      </c>
      <c r="O187" s="131">
        <v>45.5</v>
      </c>
    </row>
    <row r="188" spans="1:15" ht="51" x14ac:dyDescent="0.2">
      <c r="A188" s="136">
        <v>162</v>
      </c>
      <c r="B188" s="241">
        <v>162</v>
      </c>
      <c r="C188" s="137" t="s">
        <v>515</v>
      </c>
      <c r="D188" s="138" t="s">
        <v>516</v>
      </c>
      <c r="E188" s="139" t="s">
        <v>162</v>
      </c>
      <c r="F188" s="140">
        <v>1383.1</v>
      </c>
      <c r="G188" s="140">
        <v>5.9999999999999995E-4</v>
      </c>
      <c r="H188" s="141">
        <v>0.83</v>
      </c>
      <c r="I188" s="141">
        <v>5.9999999999999995E-4</v>
      </c>
      <c r="J188" s="141">
        <v>0.83</v>
      </c>
      <c r="K188" s="141">
        <v>0.83</v>
      </c>
      <c r="L188" s="145">
        <v>5.9999999999999995E-4</v>
      </c>
      <c r="M188" s="141">
        <v>0.83</v>
      </c>
      <c r="N188" s="144"/>
      <c r="O188" s="143"/>
    </row>
    <row r="189" spans="1:15" ht="12.75" x14ac:dyDescent="0.2">
      <c r="A189" s="213" t="s">
        <v>517</v>
      </c>
      <c r="B189" s="214"/>
      <c r="C189" s="214"/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</row>
    <row r="190" spans="1:15" ht="38.25" x14ac:dyDescent="0.2">
      <c r="A190" s="153">
        <v>163</v>
      </c>
      <c r="B190" s="240">
        <v>163</v>
      </c>
      <c r="C190" s="154" t="s">
        <v>444</v>
      </c>
      <c r="D190" s="155" t="s">
        <v>445</v>
      </c>
      <c r="E190" s="156" t="s">
        <v>159</v>
      </c>
      <c r="F190" s="157">
        <v>3528.33</v>
      </c>
      <c r="G190" s="157">
        <v>2E-3</v>
      </c>
      <c r="H190" s="158">
        <v>9.11</v>
      </c>
      <c r="I190" s="180"/>
      <c r="J190" s="167"/>
      <c r="K190" s="167"/>
      <c r="L190" s="168"/>
      <c r="M190" s="167"/>
      <c r="N190" s="159">
        <v>2E-3</v>
      </c>
      <c r="O190" s="158">
        <v>9.11</v>
      </c>
    </row>
    <row r="191" spans="1:15" ht="51" x14ac:dyDescent="0.2">
      <c r="A191" s="153">
        <v>164</v>
      </c>
      <c r="B191" s="240">
        <v>164</v>
      </c>
      <c r="C191" s="154" t="s">
        <v>446</v>
      </c>
      <c r="D191" s="155" t="s">
        <v>447</v>
      </c>
      <c r="E191" s="156" t="s">
        <v>1</v>
      </c>
      <c r="F191" s="157">
        <v>490</v>
      </c>
      <c r="G191" s="157">
        <v>0.20399999999999999</v>
      </c>
      <c r="H191" s="158">
        <v>99.96</v>
      </c>
      <c r="I191" s="180"/>
      <c r="J191" s="167"/>
      <c r="K191" s="167"/>
      <c r="L191" s="168"/>
      <c r="M191" s="167"/>
      <c r="N191" s="159">
        <v>0.20399999999999999</v>
      </c>
      <c r="O191" s="158">
        <v>99.96</v>
      </c>
    </row>
    <row r="192" spans="1:15" ht="38.25" x14ac:dyDescent="0.2">
      <c r="A192" s="126">
        <v>165</v>
      </c>
      <c r="B192" s="237">
        <v>165</v>
      </c>
      <c r="C192" s="127" t="s">
        <v>518</v>
      </c>
      <c r="D192" s="128" t="s">
        <v>519</v>
      </c>
      <c r="E192" s="129" t="s">
        <v>254</v>
      </c>
      <c r="F192" s="130">
        <v>2955.17</v>
      </c>
      <c r="G192" s="130">
        <v>0.02</v>
      </c>
      <c r="H192" s="131">
        <v>83.65</v>
      </c>
      <c r="I192" s="146"/>
      <c r="J192" s="134"/>
      <c r="K192" s="134"/>
      <c r="L192" s="133"/>
      <c r="M192" s="134"/>
      <c r="N192" s="132">
        <v>0.02</v>
      </c>
      <c r="O192" s="131">
        <v>83.65</v>
      </c>
    </row>
    <row r="193" spans="1:15" ht="51" x14ac:dyDescent="0.2">
      <c r="A193" s="126">
        <v>166</v>
      </c>
      <c r="B193" s="237">
        <v>166</v>
      </c>
      <c r="C193" s="127" t="s">
        <v>520</v>
      </c>
      <c r="D193" s="128" t="s">
        <v>521</v>
      </c>
      <c r="E193" s="129" t="s">
        <v>161</v>
      </c>
      <c r="F193" s="130">
        <v>78.739999999999995</v>
      </c>
      <c r="G193" s="135">
        <v>2</v>
      </c>
      <c r="H193" s="131">
        <v>157.47999999999999</v>
      </c>
      <c r="I193" s="146"/>
      <c r="J193" s="134"/>
      <c r="K193" s="134"/>
      <c r="L193" s="133"/>
      <c r="M193" s="134"/>
      <c r="N193" s="132">
        <v>2</v>
      </c>
      <c r="O193" s="131">
        <v>157.47999999999999</v>
      </c>
    </row>
    <row r="194" spans="1:15" ht="38.25" x14ac:dyDescent="0.2">
      <c r="A194" s="153">
        <v>167</v>
      </c>
      <c r="B194" s="240">
        <v>167</v>
      </c>
      <c r="C194" s="154" t="s">
        <v>522</v>
      </c>
      <c r="D194" s="155" t="s">
        <v>523</v>
      </c>
      <c r="E194" s="156" t="s">
        <v>240</v>
      </c>
      <c r="F194" s="157">
        <v>9276.4</v>
      </c>
      <c r="G194" s="157">
        <v>2.3E-3</v>
      </c>
      <c r="H194" s="158">
        <v>23.47</v>
      </c>
      <c r="I194" s="180"/>
      <c r="J194" s="167"/>
      <c r="K194" s="167"/>
      <c r="L194" s="168"/>
      <c r="M194" s="167"/>
      <c r="N194" s="159">
        <v>2.3E-3</v>
      </c>
      <c r="O194" s="158">
        <v>23.47</v>
      </c>
    </row>
    <row r="195" spans="1:15" ht="51" x14ac:dyDescent="0.2">
      <c r="A195" s="153">
        <v>168</v>
      </c>
      <c r="B195" s="240">
        <v>168</v>
      </c>
      <c r="C195" s="154" t="s">
        <v>524</v>
      </c>
      <c r="D195" s="155" t="s">
        <v>525</v>
      </c>
      <c r="E195" s="156" t="s">
        <v>239</v>
      </c>
      <c r="F195" s="157">
        <v>14.5</v>
      </c>
      <c r="G195" s="157">
        <v>2.3184</v>
      </c>
      <c r="H195" s="158">
        <v>33.619999999999997</v>
      </c>
      <c r="I195" s="180"/>
      <c r="J195" s="167"/>
      <c r="K195" s="167"/>
      <c r="L195" s="168"/>
      <c r="M195" s="167"/>
      <c r="N195" s="159">
        <v>2.3184</v>
      </c>
      <c r="O195" s="158">
        <v>33.619999999999997</v>
      </c>
    </row>
    <row r="196" spans="1:15" ht="38.25" x14ac:dyDescent="0.2">
      <c r="A196" s="153">
        <v>169</v>
      </c>
      <c r="B196" s="240">
        <v>169</v>
      </c>
      <c r="C196" s="154" t="s">
        <v>228</v>
      </c>
      <c r="D196" s="155" t="s">
        <v>299</v>
      </c>
      <c r="E196" s="156" t="s">
        <v>229</v>
      </c>
      <c r="F196" s="157">
        <v>336</v>
      </c>
      <c r="G196" s="157">
        <v>0.54100000000000004</v>
      </c>
      <c r="H196" s="158">
        <v>233.91</v>
      </c>
      <c r="I196" s="180"/>
      <c r="J196" s="167"/>
      <c r="K196" s="167"/>
      <c r="L196" s="168"/>
      <c r="M196" s="167"/>
      <c r="N196" s="159">
        <v>0.54100000000000004</v>
      </c>
      <c r="O196" s="158">
        <v>233.91</v>
      </c>
    </row>
    <row r="197" spans="1:15" ht="51" x14ac:dyDescent="0.2">
      <c r="A197" s="153">
        <v>170</v>
      </c>
      <c r="B197" s="240">
        <v>170</v>
      </c>
      <c r="C197" s="154" t="s">
        <v>244</v>
      </c>
      <c r="D197" s="155" t="s">
        <v>309</v>
      </c>
      <c r="E197" s="156" t="s">
        <v>162</v>
      </c>
      <c r="F197" s="157">
        <v>21597.69</v>
      </c>
      <c r="G197" s="157">
        <v>0.12984000000000001</v>
      </c>
      <c r="H197" s="158">
        <v>2804.24</v>
      </c>
      <c r="I197" s="180"/>
      <c r="J197" s="167"/>
      <c r="K197" s="167"/>
      <c r="L197" s="168"/>
      <c r="M197" s="167"/>
      <c r="N197" s="159">
        <v>0.12984000000000001</v>
      </c>
      <c r="O197" s="158">
        <v>2804.24</v>
      </c>
    </row>
    <row r="198" spans="1:15" ht="51" x14ac:dyDescent="0.2">
      <c r="A198" s="160">
        <v>171</v>
      </c>
      <c r="B198" s="238">
        <v>171</v>
      </c>
      <c r="C198" s="161" t="s">
        <v>230</v>
      </c>
      <c r="D198" s="162" t="s">
        <v>310</v>
      </c>
      <c r="E198" s="163" t="s">
        <v>162</v>
      </c>
      <c r="F198" s="164">
        <v>11885.47</v>
      </c>
      <c r="G198" s="164">
        <v>1.6230000000000001E-2</v>
      </c>
      <c r="H198" s="165">
        <v>192.9</v>
      </c>
      <c r="I198" s="172"/>
      <c r="J198" s="170"/>
      <c r="K198" s="170"/>
      <c r="L198" s="171"/>
      <c r="M198" s="170"/>
      <c r="N198" s="166">
        <v>1.6230000000000001E-2</v>
      </c>
      <c r="O198" s="165">
        <v>192.9</v>
      </c>
    </row>
    <row r="199" spans="1:15" ht="12.75" x14ac:dyDescent="0.2">
      <c r="A199" s="215" t="s">
        <v>526</v>
      </c>
      <c r="B199" s="216"/>
      <c r="C199" s="216"/>
      <c r="D199" s="216"/>
      <c r="E199" s="216"/>
      <c r="F199" s="216"/>
      <c r="G199" s="216"/>
      <c r="H199" s="216"/>
      <c r="I199" s="216"/>
      <c r="J199" s="216"/>
      <c r="K199" s="216"/>
      <c r="L199" s="216"/>
      <c r="M199" s="216"/>
      <c r="N199" s="216"/>
      <c r="O199" s="216"/>
    </row>
    <row r="200" spans="1:15" ht="38.25" x14ac:dyDescent="0.2">
      <c r="A200" s="153">
        <v>172</v>
      </c>
      <c r="B200" s="240">
        <v>172</v>
      </c>
      <c r="C200" s="154" t="s">
        <v>444</v>
      </c>
      <c r="D200" s="155" t="s">
        <v>445</v>
      </c>
      <c r="E200" s="156" t="s">
        <v>159</v>
      </c>
      <c r="F200" s="157">
        <v>3528.33</v>
      </c>
      <c r="G200" s="157">
        <v>1.2999999999999999E-3</v>
      </c>
      <c r="H200" s="158">
        <v>5.92</v>
      </c>
      <c r="I200" s="180"/>
      <c r="J200" s="167"/>
      <c r="K200" s="167"/>
      <c r="L200" s="168"/>
      <c r="M200" s="167"/>
      <c r="N200" s="159">
        <v>1.2999999999999999E-3</v>
      </c>
      <c r="O200" s="158">
        <v>5.92</v>
      </c>
    </row>
    <row r="201" spans="1:15" ht="51" x14ac:dyDescent="0.2">
      <c r="A201" s="153">
        <v>173</v>
      </c>
      <c r="B201" s="240">
        <v>173</v>
      </c>
      <c r="C201" s="154" t="s">
        <v>441</v>
      </c>
      <c r="D201" s="155" t="s">
        <v>442</v>
      </c>
      <c r="E201" s="156" t="s">
        <v>1</v>
      </c>
      <c r="F201" s="157">
        <v>592.76</v>
      </c>
      <c r="G201" s="157">
        <v>0.1326</v>
      </c>
      <c r="H201" s="158">
        <v>78.599999999999994</v>
      </c>
      <c r="I201" s="180"/>
      <c r="J201" s="167"/>
      <c r="K201" s="167"/>
      <c r="L201" s="168"/>
      <c r="M201" s="167"/>
      <c r="N201" s="159">
        <v>0.1326</v>
      </c>
      <c r="O201" s="158">
        <v>78.599999999999994</v>
      </c>
    </row>
    <row r="202" spans="1:15" ht="38.25" x14ac:dyDescent="0.2">
      <c r="A202" s="153">
        <v>174</v>
      </c>
      <c r="B202" s="240">
        <v>174</v>
      </c>
      <c r="C202" s="154" t="s">
        <v>294</v>
      </c>
      <c r="D202" s="155" t="s">
        <v>295</v>
      </c>
      <c r="E202" s="156" t="s">
        <v>1</v>
      </c>
      <c r="F202" s="157">
        <v>15.41</v>
      </c>
      <c r="G202" s="169">
        <v>1.5</v>
      </c>
      <c r="H202" s="158">
        <v>31.83</v>
      </c>
      <c r="I202" s="180"/>
      <c r="J202" s="167"/>
      <c r="K202" s="167"/>
      <c r="L202" s="168"/>
      <c r="M202" s="167"/>
      <c r="N202" s="159">
        <v>1.5</v>
      </c>
      <c r="O202" s="158">
        <v>31.83</v>
      </c>
    </row>
    <row r="203" spans="1:15" ht="51" x14ac:dyDescent="0.2">
      <c r="A203" s="153">
        <v>175</v>
      </c>
      <c r="B203" s="240">
        <v>175</v>
      </c>
      <c r="C203" s="154" t="s">
        <v>527</v>
      </c>
      <c r="D203" s="155" t="s">
        <v>528</v>
      </c>
      <c r="E203" s="156" t="s">
        <v>1</v>
      </c>
      <c r="F203" s="157">
        <v>137.36000000000001</v>
      </c>
      <c r="G203" s="169">
        <v>1.7250000000000001</v>
      </c>
      <c r="H203" s="158">
        <v>236.95</v>
      </c>
      <c r="I203" s="180"/>
      <c r="J203" s="167"/>
      <c r="K203" s="167"/>
      <c r="L203" s="168"/>
      <c r="M203" s="167"/>
      <c r="N203" s="159">
        <v>1.7250000000000001</v>
      </c>
      <c r="O203" s="158">
        <v>236.95</v>
      </c>
    </row>
    <row r="204" spans="1:15" ht="38.25" x14ac:dyDescent="0.2">
      <c r="A204" s="153">
        <v>176</v>
      </c>
      <c r="B204" s="240">
        <v>176</v>
      </c>
      <c r="C204" s="154" t="s">
        <v>529</v>
      </c>
      <c r="D204" s="155" t="s">
        <v>530</v>
      </c>
      <c r="E204" s="156" t="s">
        <v>159</v>
      </c>
      <c r="F204" s="157">
        <v>12384.43</v>
      </c>
      <c r="G204" s="157">
        <v>6.0000000000000001E-3</v>
      </c>
      <c r="H204" s="158">
        <v>92.19</v>
      </c>
      <c r="I204" s="180"/>
      <c r="J204" s="167"/>
      <c r="K204" s="167"/>
      <c r="L204" s="168"/>
      <c r="M204" s="167"/>
      <c r="N204" s="159">
        <v>6.0000000000000001E-3</v>
      </c>
      <c r="O204" s="158">
        <v>92.19</v>
      </c>
    </row>
    <row r="205" spans="1:15" ht="51" x14ac:dyDescent="0.2">
      <c r="A205" s="153">
        <v>177</v>
      </c>
      <c r="B205" s="240">
        <v>177</v>
      </c>
      <c r="C205" s="154" t="s">
        <v>531</v>
      </c>
      <c r="D205" s="155" t="s">
        <v>532</v>
      </c>
      <c r="E205" s="156" t="s">
        <v>162</v>
      </c>
      <c r="F205" s="157">
        <v>5859.05</v>
      </c>
      <c r="G205" s="157">
        <v>3.2000000000000001E-2</v>
      </c>
      <c r="H205" s="158">
        <v>187.49</v>
      </c>
      <c r="I205" s="180"/>
      <c r="J205" s="167"/>
      <c r="K205" s="167"/>
      <c r="L205" s="168"/>
      <c r="M205" s="167"/>
      <c r="N205" s="159">
        <v>3.2000000000000001E-2</v>
      </c>
      <c r="O205" s="158">
        <v>187.49</v>
      </c>
    </row>
    <row r="206" spans="1:15" ht="51" x14ac:dyDescent="0.2">
      <c r="A206" s="153">
        <v>178</v>
      </c>
      <c r="B206" s="240">
        <v>178</v>
      </c>
      <c r="C206" s="154" t="s">
        <v>533</v>
      </c>
      <c r="D206" s="155" t="s">
        <v>534</v>
      </c>
      <c r="E206" s="156" t="s">
        <v>1</v>
      </c>
      <c r="F206" s="157">
        <v>748.04</v>
      </c>
      <c r="G206" s="157">
        <v>0.60899999999999999</v>
      </c>
      <c r="H206" s="158">
        <v>455.56</v>
      </c>
      <c r="I206" s="180"/>
      <c r="J206" s="167"/>
      <c r="K206" s="167"/>
      <c r="L206" s="168"/>
      <c r="M206" s="167"/>
      <c r="N206" s="159">
        <v>0.60899999999999999</v>
      </c>
      <c r="O206" s="158">
        <v>455.56</v>
      </c>
    </row>
    <row r="207" spans="1:15" ht="38.25" x14ac:dyDescent="0.2">
      <c r="A207" s="153">
        <v>179</v>
      </c>
      <c r="B207" s="240">
        <v>179</v>
      </c>
      <c r="C207" s="154" t="s">
        <v>461</v>
      </c>
      <c r="D207" s="155" t="s">
        <v>462</v>
      </c>
      <c r="E207" s="156" t="s">
        <v>162</v>
      </c>
      <c r="F207" s="157">
        <v>906.9</v>
      </c>
      <c r="G207" s="157">
        <v>0.36553000000000002</v>
      </c>
      <c r="H207" s="158">
        <v>447.79</v>
      </c>
      <c r="I207" s="180"/>
      <c r="J207" s="167"/>
      <c r="K207" s="167"/>
      <c r="L207" s="168"/>
      <c r="M207" s="167"/>
      <c r="N207" s="159">
        <v>0.36553000000000002</v>
      </c>
      <c r="O207" s="158">
        <v>447.79</v>
      </c>
    </row>
    <row r="208" spans="1:15" ht="51" x14ac:dyDescent="0.2">
      <c r="A208" s="153">
        <v>180</v>
      </c>
      <c r="B208" s="240">
        <v>180</v>
      </c>
      <c r="C208" s="154" t="s">
        <v>535</v>
      </c>
      <c r="D208" s="155" t="s">
        <v>536</v>
      </c>
      <c r="E208" s="156" t="s">
        <v>162</v>
      </c>
      <c r="F208" s="157">
        <v>10508</v>
      </c>
      <c r="G208" s="157">
        <v>0.36553000000000002</v>
      </c>
      <c r="H208" s="158">
        <v>3840.99</v>
      </c>
      <c r="I208" s="180"/>
      <c r="J208" s="167"/>
      <c r="K208" s="167"/>
      <c r="L208" s="168"/>
      <c r="M208" s="167"/>
      <c r="N208" s="159">
        <v>0.36553000000000002</v>
      </c>
      <c r="O208" s="158">
        <v>3840.99</v>
      </c>
    </row>
    <row r="209" spans="1:15" ht="38.25" x14ac:dyDescent="0.2">
      <c r="A209" s="153">
        <v>181</v>
      </c>
      <c r="B209" s="240">
        <v>181</v>
      </c>
      <c r="C209" s="154" t="s">
        <v>537</v>
      </c>
      <c r="D209" s="155" t="s">
        <v>538</v>
      </c>
      <c r="E209" s="156" t="s">
        <v>162</v>
      </c>
      <c r="F209" s="157">
        <v>577.44000000000005</v>
      </c>
      <c r="G209" s="157">
        <v>4.4999999999999998E-2</v>
      </c>
      <c r="H209" s="158">
        <v>33.26</v>
      </c>
      <c r="I209" s="180"/>
      <c r="J209" s="167"/>
      <c r="K209" s="167"/>
      <c r="L209" s="168"/>
      <c r="M209" s="167"/>
      <c r="N209" s="159">
        <v>4.4999999999999998E-2</v>
      </c>
      <c r="O209" s="158">
        <v>33.26</v>
      </c>
    </row>
    <row r="210" spans="1:15" ht="51" x14ac:dyDescent="0.2">
      <c r="A210" s="153">
        <v>182</v>
      </c>
      <c r="B210" s="240">
        <v>182</v>
      </c>
      <c r="C210" s="154" t="s">
        <v>434</v>
      </c>
      <c r="D210" s="155" t="s">
        <v>435</v>
      </c>
      <c r="E210" s="156" t="s">
        <v>162</v>
      </c>
      <c r="F210" s="157">
        <v>6671.97</v>
      </c>
      <c r="G210" s="157">
        <v>4.4999999999999998E-2</v>
      </c>
      <c r="H210" s="158">
        <v>300.24</v>
      </c>
      <c r="I210" s="180"/>
      <c r="J210" s="167"/>
      <c r="K210" s="167"/>
      <c r="L210" s="168"/>
      <c r="M210" s="167"/>
      <c r="N210" s="159">
        <v>4.4999999999999998E-2</v>
      </c>
      <c r="O210" s="158">
        <v>300.24</v>
      </c>
    </row>
    <row r="211" spans="1:15" ht="38.25" x14ac:dyDescent="0.2">
      <c r="A211" s="153">
        <v>183</v>
      </c>
      <c r="B211" s="240">
        <v>183</v>
      </c>
      <c r="C211" s="154" t="s">
        <v>228</v>
      </c>
      <c r="D211" s="155" t="s">
        <v>299</v>
      </c>
      <c r="E211" s="156" t="s">
        <v>229</v>
      </c>
      <c r="F211" s="157">
        <v>336</v>
      </c>
      <c r="G211" s="157">
        <v>4.4999999999999998E-2</v>
      </c>
      <c r="H211" s="158">
        <v>19.45</v>
      </c>
      <c r="I211" s="180"/>
      <c r="J211" s="167"/>
      <c r="K211" s="167"/>
      <c r="L211" s="168"/>
      <c r="M211" s="167"/>
      <c r="N211" s="159">
        <v>4.4999999999999998E-2</v>
      </c>
      <c r="O211" s="158">
        <v>19.45</v>
      </c>
    </row>
    <row r="212" spans="1:15" ht="51" x14ac:dyDescent="0.2">
      <c r="A212" s="153">
        <v>184</v>
      </c>
      <c r="B212" s="240">
        <v>184</v>
      </c>
      <c r="C212" s="154" t="s">
        <v>244</v>
      </c>
      <c r="D212" s="155" t="s">
        <v>309</v>
      </c>
      <c r="E212" s="156" t="s">
        <v>162</v>
      </c>
      <c r="F212" s="157">
        <v>21597.69</v>
      </c>
      <c r="G212" s="157">
        <v>1.0800000000000001E-2</v>
      </c>
      <c r="H212" s="158">
        <v>233.26</v>
      </c>
      <c r="I212" s="180"/>
      <c r="J212" s="167"/>
      <c r="K212" s="167"/>
      <c r="L212" s="168"/>
      <c r="M212" s="167"/>
      <c r="N212" s="159">
        <v>1.0800000000000001E-2</v>
      </c>
      <c r="O212" s="158">
        <v>233.26</v>
      </c>
    </row>
    <row r="213" spans="1:15" ht="51" x14ac:dyDescent="0.2">
      <c r="A213" s="153">
        <v>185</v>
      </c>
      <c r="B213" s="240">
        <v>185</v>
      </c>
      <c r="C213" s="154" t="s">
        <v>230</v>
      </c>
      <c r="D213" s="155" t="s">
        <v>310</v>
      </c>
      <c r="E213" s="156" t="s">
        <v>162</v>
      </c>
      <c r="F213" s="157">
        <v>11885.47</v>
      </c>
      <c r="G213" s="157">
        <v>1.3500000000000001E-3</v>
      </c>
      <c r="H213" s="158">
        <v>16.05</v>
      </c>
      <c r="I213" s="180"/>
      <c r="J213" s="167"/>
      <c r="K213" s="167"/>
      <c r="L213" s="168"/>
      <c r="M213" s="167"/>
      <c r="N213" s="159">
        <v>1.3500000000000001E-3</v>
      </c>
      <c r="O213" s="158">
        <v>16.05</v>
      </c>
    </row>
    <row r="214" spans="1:15" ht="12.75" x14ac:dyDescent="0.2">
      <c r="A214" s="208" t="s">
        <v>186</v>
      </c>
      <c r="B214" s="209"/>
      <c r="C214" s="210"/>
      <c r="D214" s="211"/>
      <c r="E214" s="135"/>
      <c r="F214" s="135"/>
      <c r="G214" s="135"/>
      <c r="H214" s="131" t="s">
        <v>539</v>
      </c>
      <c r="I214" s="146"/>
      <c r="J214" s="131" t="s">
        <v>540</v>
      </c>
      <c r="K214" s="131" t="s">
        <v>540</v>
      </c>
      <c r="L214" s="133"/>
      <c r="M214" s="131" t="s">
        <v>540</v>
      </c>
      <c r="N214" s="133"/>
      <c r="O214" s="131" t="s">
        <v>541</v>
      </c>
    </row>
    <row r="215" spans="1:15" ht="12.75" outlineLevel="1" x14ac:dyDescent="0.2">
      <c r="A215" s="212" t="s">
        <v>187</v>
      </c>
      <c r="B215" s="209"/>
      <c r="C215" s="210"/>
      <c r="D215" s="211"/>
      <c r="E215" s="135"/>
      <c r="F215" s="135"/>
      <c r="G215" s="135"/>
      <c r="H215" s="131" t="s">
        <v>542</v>
      </c>
      <c r="I215" s="146"/>
      <c r="J215" s="131" t="s">
        <v>543</v>
      </c>
      <c r="K215" s="131" t="s">
        <v>543</v>
      </c>
      <c r="L215" s="133"/>
      <c r="M215" s="131" t="s">
        <v>543</v>
      </c>
      <c r="N215" s="133"/>
      <c r="O215" s="131" t="s">
        <v>544</v>
      </c>
    </row>
    <row r="216" spans="1:15" ht="12.75" outlineLevel="1" x14ac:dyDescent="0.2">
      <c r="A216" s="212" t="s">
        <v>188</v>
      </c>
      <c r="B216" s="209"/>
      <c r="C216" s="210"/>
      <c r="D216" s="211"/>
      <c r="E216" s="135"/>
      <c r="F216" s="135"/>
      <c r="G216" s="135"/>
      <c r="H216" s="131" t="s">
        <v>545</v>
      </c>
      <c r="I216" s="146"/>
      <c r="J216" s="131" t="s">
        <v>546</v>
      </c>
      <c r="K216" s="131" t="s">
        <v>546</v>
      </c>
      <c r="L216" s="133"/>
      <c r="M216" s="131" t="s">
        <v>546</v>
      </c>
      <c r="N216" s="133"/>
      <c r="O216" s="131" t="s">
        <v>547</v>
      </c>
    </row>
    <row r="217" spans="1:15" ht="12.75" outlineLevel="1" x14ac:dyDescent="0.2">
      <c r="A217" s="212" t="s">
        <v>189</v>
      </c>
      <c r="B217" s="209"/>
      <c r="C217" s="210"/>
      <c r="D217" s="211"/>
      <c r="E217" s="135"/>
      <c r="F217" s="135"/>
      <c r="G217" s="135"/>
      <c r="H217" s="131" t="s">
        <v>548</v>
      </c>
      <c r="I217" s="146"/>
      <c r="J217" s="131" t="s">
        <v>549</v>
      </c>
      <c r="K217" s="131" t="s">
        <v>549</v>
      </c>
      <c r="L217" s="133"/>
      <c r="M217" s="131" t="s">
        <v>549</v>
      </c>
      <c r="N217" s="133"/>
      <c r="O217" s="131" t="s">
        <v>550</v>
      </c>
    </row>
    <row r="218" spans="1:15" ht="12.75" x14ac:dyDescent="0.2">
      <c r="A218" s="208" t="s">
        <v>190</v>
      </c>
      <c r="B218" s="209"/>
      <c r="C218" s="210"/>
      <c r="D218" s="211"/>
      <c r="E218" s="135"/>
      <c r="F218" s="135"/>
      <c r="G218" s="135"/>
      <c r="H218" s="131" t="s">
        <v>551</v>
      </c>
      <c r="I218" s="146"/>
      <c r="J218" s="131" t="s">
        <v>552</v>
      </c>
      <c r="K218" s="131" t="s">
        <v>552</v>
      </c>
      <c r="L218" s="133"/>
      <c r="M218" s="131" t="s">
        <v>552</v>
      </c>
      <c r="N218" s="133"/>
      <c r="O218" s="131" t="s">
        <v>553</v>
      </c>
    </row>
    <row r="219" spans="1:15" ht="12.75" x14ac:dyDescent="0.2">
      <c r="A219" s="208" t="s">
        <v>191</v>
      </c>
      <c r="B219" s="209"/>
      <c r="C219" s="210"/>
      <c r="D219" s="211"/>
      <c r="E219" s="135"/>
      <c r="F219" s="135"/>
      <c r="G219" s="135"/>
      <c r="H219" s="131" t="s">
        <v>554</v>
      </c>
      <c r="I219" s="146"/>
      <c r="J219" s="131" t="s">
        <v>555</v>
      </c>
      <c r="K219" s="131" t="s">
        <v>555</v>
      </c>
      <c r="L219" s="133"/>
      <c r="M219" s="131" t="s">
        <v>555</v>
      </c>
      <c r="N219" s="133"/>
      <c r="O219" s="131" t="s">
        <v>556</v>
      </c>
    </row>
    <row r="220" spans="1:15" ht="12.75" x14ac:dyDescent="0.2">
      <c r="A220" s="208" t="s">
        <v>192</v>
      </c>
      <c r="B220" s="209"/>
      <c r="C220" s="210"/>
      <c r="D220" s="211"/>
      <c r="E220" s="135"/>
      <c r="F220" s="135"/>
      <c r="G220" s="135"/>
      <c r="H220" s="131" t="s">
        <v>557</v>
      </c>
      <c r="I220" s="146"/>
      <c r="J220" s="131" t="s">
        <v>558</v>
      </c>
      <c r="K220" s="131" t="s">
        <v>558</v>
      </c>
      <c r="L220" s="133"/>
      <c r="M220" s="131" t="s">
        <v>558</v>
      </c>
      <c r="N220" s="133"/>
      <c r="O220" s="131" t="s">
        <v>559</v>
      </c>
    </row>
    <row r="221" spans="1:15" ht="12.75" x14ac:dyDescent="0.2">
      <c r="A221" s="208" t="s">
        <v>2</v>
      </c>
      <c r="B221" s="209"/>
      <c r="C221" s="210"/>
      <c r="D221" s="211"/>
      <c r="E221" s="135"/>
      <c r="F221" s="135"/>
      <c r="G221" s="135"/>
      <c r="H221" s="148" t="s">
        <v>560</v>
      </c>
      <c r="I221" s="146"/>
      <c r="J221" s="148" t="s">
        <v>561</v>
      </c>
      <c r="K221" s="148" t="s">
        <v>561</v>
      </c>
      <c r="L221" s="133"/>
      <c r="M221" s="148" t="s">
        <v>561</v>
      </c>
      <c r="N221" s="133"/>
      <c r="O221" s="148" t="s">
        <v>562</v>
      </c>
    </row>
  </sheetData>
  <mergeCells count="39">
    <mergeCell ref="A11:O11"/>
    <mergeCell ref="A12:O12"/>
    <mergeCell ref="H7:H9"/>
    <mergeCell ref="I7:M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  <mergeCell ref="G7:G9"/>
    <mergeCell ref="A20:O20"/>
    <mergeCell ref="A28:O28"/>
    <mergeCell ref="A37:O37"/>
    <mergeCell ref="A199:O199"/>
    <mergeCell ref="A67:O67"/>
    <mergeCell ref="A94:O94"/>
    <mergeCell ref="A99:O99"/>
    <mergeCell ref="A101:O101"/>
    <mergeCell ref="A105:O105"/>
    <mergeCell ref="A109:O109"/>
    <mergeCell ref="A136:O136"/>
    <mergeCell ref="A164:O164"/>
    <mergeCell ref="A175:O175"/>
    <mergeCell ref="A180:O180"/>
    <mergeCell ref="A189:O189"/>
    <mergeCell ref="A48:O48"/>
    <mergeCell ref="A220:D220"/>
    <mergeCell ref="A221:D221"/>
    <mergeCell ref="A214:D214"/>
    <mergeCell ref="A215:D215"/>
    <mergeCell ref="A216:D216"/>
    <mergeCell ref="A217:D217"/>
    <mergeCell ref="A218:D218"/>
    <mergeCell ref="A219:D219"/>
  </mergeCells>
  <pageMargins left="0.19685038924217199" right="0.19685038924217199" top="0.39370077848434498" bottom="0.39370077848434498" header="0.23622047901153601" footer="0.19685038924217199"/>
  <pageSetup paperSize="9" scale="70" pageOrder="overThenDown" orientation="portrait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Лист3</vt:lpstr>
      <vt:lpstr>ВОР-на подпись после согл</vt:lpstr>
      <vt:lpstr>КС-6а ТС1</vt:lpstr>
      <vt:lpstr>'КС-6а ТС1'!Заголовки_для_печати</vt:lpstr>
      <vt:lpstr>'ВОР-на подпись после согл'!Область_печати</vt:lpstr>
      <vt:lpstr>'КС-6а ТС1'!Область_печати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2024-07-05T08:32:39Z</cp:lastPrinted>
  <dcterms:created xsi:type="dcterms:W3CDTF">2023-11-29T06:14:45Z</dcterms:created>
  <dcterms:modified xsi:type="dcterms:W3CDTF">2024-07-05T08:55:11Z</dcterms:modified>
</cp:coreProperties>
</file>