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Ярославль\Проектная документация\2 Этап\Сметы Ярославль 2-этам\ССР_05.09.2024_ТЦ на проверку\Для расчета ССР\"/>
    </mc:Choice>
  </mc:AlternateContent>
  <xr:revisionPtr revIDLastSave="0" documentId="8_{DE65D203-DC20-4E4B-97CA-DCDE187A9C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2" r:id="rId1"/>
    <sheet name="ССР ТЦ - ССРСС по Методике 2020" sheetId="1" r:id="rId2"/>
    <sheet name="выдержки из договора по БГ" sheetId="3" r:id="rId3"/>
  </sheets>
  <definedNames>
    <definedName name="_xlnm.Print_Titles" localSheetId="1">'ССР ТЦ - ССРСС по Методике 2020'!$24:$24</definedName>
    <definedName name="_xlnm.Print_Area" localSheetId="1">'ССР ТЦ - ССРСС по Методике 2020'!$A$1:$H$118</definedName>
  </definedNames>
  <calcPr calcId="191029"/>
</workbook>
</file>

<file path=xl/calcChain.xml><?xml version="1.0" encoding="utf-8"?>
<calcChain xmlns="http://schemas.openxmlformats.org/spreadsheetml/2006/main">
  <c r="J7" i="2" l="1"/>
  <c r="J6" i="2"/>
  <c r="I11" i="2"/>
  <c r="C7" i="2"/>
  <c r="C6" i="2"/>
  <c r="D6" i="2" s="1"/>
  <c r="C5" i="2"/>
  <c r="D5" i="2" s="1"/>
  <c r="E7" i="2"/>
  <c r="F7" i="2" s="1"/>
  <c r="G7" i="2" s="1"/>
  <c r="D7" i="2"/>
  <c r="E6" i="2"/>
  <c r="E5" i="2"/>
  <c r="K2" i="2"/>
  <c r="G2" i="2"/>
  <c r="F2" i="2"/>
  <c r="F6" i="2" s="1"/>
  <c r="G6" i="2" s="1"/>
  <c r="D8" i="2" l="1"/>
  <c r="I6" i="2"/>
  <c r="I7" i="2"/>
  <c r="F5" i="2"/>
  <c r="G5" i="2" s="1"/>
  <c r="I5" i="2" s="1"/>
  <c r="I8" i="2" l="1"/>
</calcChain>
</file>

<file path=xl/sharedStrings.xml><?xml version="1.0" encoding="utf-8"?>
<sst xmlns="http://schemas.openxmlformats.org/spreadsheetml/2006/main" count="221" uniqueCount="174">
  <si>
    <t>Приложение № 6</t>
  </si>
  <si>
    <t>Утверждено приказом № 421 от 4 августа 2020 г. Минстроя РФ</t>
  </si>
  <si>
    <t>Заказчик</t>
  </si>
  <si>
    <t xml:space="preserve">ООО "МОВИСТА РЕГИОНЫ" </t>
  </si>
  <si>
    <t>(наименование организации)</t>
  </si>
  <si>
    <t>"Утвержден" "___"______________________2024г</t>
  </si>
  <si>
    <t>Сводный сметный расчет сметной стоимостью 2 329 720,53 тыс. руб.</t>
  </si>
  <si>
    <t>(ссылка на документ об утверждении)</t>
  </si>
  <si>
    <t>СВОДНЫЙ СМЕТНЫЙ РАСЧЕТ СТОИМОСТИ СТРОИТЕЛЬСТВА № ТЦ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</si>
  <si>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 Этап 2 «Строительство трамвайных путей и контактной сети. Участок от Разворотного круга ул. Александра Невского до разворотного круга «Больница №9» (29-я линия)».</t>
  </si>
  <si>
    <t>(наименование стройки)</t>
  </si>
  <si>
    <t>Составлен в текущем уровне цен II квартал 2024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</si>
  <si>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</si>
  <si>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</si>
  <si>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</si>
  <si>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</si>
  <si>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</si>
  <si>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</si>
  <si>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</si>
  <si>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</si>
  <si>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</si>
  <si>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</si>
  <si>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ЛСР-01-01-01</t>
  </si>
  <si>
    <t>Разбивка осей трассы</t>
  </si>
  <si>
    <t>ЛСР-01-02-01</t>
  </si>
  <si>
    <t>Проект организации дорожного движения на период строительства.</t>
  </si>
  <si>
    <t>ОСР-01-03</t>
  </si>
  <si>
    <t>Защитные мероприятия по сохранению инженерных коммуникаций</t>
  </si>
  <si>
    <t>ЛС-01-04-01</t>
  </si>
  <si>
    <t>Валка и выкорчевка зеленых насаждений.</t>
  </si>
  <si>
    <t>ОСР-01-05</t>
  </si>
  <si>
    <t>Демонтажные работы</t>
  </si>
  <si>
    <t>Акт выполненных работ</t>
  </si>
  <si>
    <t>Согласование ПД 2 этап КС Ярославль, пересечение с сетями связи Ярославского РЦС-1, Северная ЖД</t>
  </si>
  <si>
    <t>1952,46 /1,2</t>
  </si>
  <si>
    <t>Счет 
№ 831804 от 15.11.2023
ОАО «РЖД»</t>
  </si>
  <si>
    <t>Выдача технических условий по 2 этапу КС Ярославль, пересечение с сетями связи Ярославского РЦС-1, Северная ЖД</t>
  </si>
  <si>
    <t>8986,74/1,2</t>
  </si>
  <si>
    <t>Итого по Главе 1. "Подготовка территории строительства"</t>
  </si>
  <si>
    <t>Глава 2. Основные объекты строительства</t>
  </si>
  <si>
    <t>ОСР-02-01</t>
  </si>
  <si>
    <t>Устройство трамвайного пути и контатной сети</t>
  </si>
  <si>
    <t>ЛСР-02-02-01</t>
  </si>
  <si>
    <t>Эелектроэнаргия получаемая от ДЭС.</t>
  </si>
  <si>
    <t>Итого по Главе 2. "Основные объекты строительства"</t>
  </si>
  <si>
    <t>Глава 4. Объекты энергетического хозяйства</t>
  </si>
  <si>
    <t>ЛСР-04-01-01</t>
  </si>
  <si>
    <t>Электроснабжение и заземление остановок общественного транспорта.</t>
  </si>
  <si>
    <t>ЛСР-04-02-01</t>
  </si>
  <si>
    <t>Электроснабжение от тяговых подстанций</t>
  </si>
  <si>
    <t>Итого по Главе 4. "Объекты энергетического хозяйства"</t>
  </si>
  <si>
    <t>Глава 5. Объекты транспортного хозяйства и связи</t>
  </si>
  <si>
    <t>ЛСР-05-01-01</t>
  </si>
  <si>
    <t>Внешние каналы связи (Оптические линии по линейной части, поворотные камеры на опасных участках).</t>
  </si>
  <si>
    <t>ЛСР-05-02-01</t>
  </si>
  <si>
    <t>Система управления остановочными пунктами. Информационные пилоны и видеонаблюдение.</t>
  </si>
  <si>
    <t>ЛСР-05-01-03</t>
  </si>
  <si>
    <t>Автоматизация и электрообогрев стрелочных переводов</t>
  </si>
  <si>
    <t>ЛСР-05-04-01</t>
  </si>
  <si>
    <t>Проект организации дорожного движения на период эксплуатации.</t>
  </si>
  <si>
    <t>Итого по Главе 5. "Объекты транспортного хозяйства и связи"</t>
  </si>
  <si>
    <t>Глава 7. Благоустройство и озеленение территории</t>
  </si>
  <si>
    <t>ЛСР-07-01-01</t>
  </si>
  <si>
    <t>Наружное освещение.</t>
  </si>
  <si>
    <t>ЛСР-07-02-01</t>
  </si>
  <si>
    <t>Благоустройство территории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</si>
  <si>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</si>
  <si>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</si>
  <si>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</si>
  <si>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Минстроя от 19.06.20г. №332/пр, п.46, Прилож.1</t>
  </si>
  <si>
    <t>Временные здания и сооружения - 2,8%</t>
  </si>
  <si>
    <t>2,8%СДЛ.С</t>
  </si>
  <si>
    <t>2,8%СДЛ.М</t>
  </si>
  <si>
    <t>ЛСР-08-02-01</t>
  </si>
  <si>
    <t>Временное покрытие путей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</si>
  <si>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</si>
  <si>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</si>
  <si>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</si>
  <si>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Расчет № 01</t>
  </si>
  <si>
    <t>Дополнительные затраты при производстве работ в зимнее время (изменится от СМР)</t>
  </si>
  <si>
    <t>ОСР-09-01</t>
  </si>
  <si>
    <t>Пусконаладочные работы "в холостую "</t>
  </si>
  <si>
    <t>Расчет №1</t>
  </si>
  <si>
    <t>Затраты на размещение строительных отходов</t>
  </si>
  <si>
    <t>ООС Таблица 24  лист 74</t>
  </si>
  <si>
    <t>Плата  за загрязнение атмосферного воздуха</t>
  </si>
  <si>
    <t>ООС Таблица 25 лист 75</t>
  </si>
  <si>
    <t>Плата за негативное воздействие при размещении отходов на полигоне ТБО</t>
  </si>
  <si>
    <t>(226389,42+379002,62)/1,2</t>
  </si>
  <si>
    <t>Расчет №2</t>
  </si>
  <si>
    <t>Затраты на банковскую гарантию (будет меняться )</t>
  </si>
  <si>
    <t>СЧЕТ № 876000105475/11/202404-3751887 от 05.04.2024г.</t>
  </si>
  <si>
    <t>СОГЛ.ПРОЕКТА ПО ПОДКЛ.
ОБЪЕКТОВ СТРОИТ-ВА (ИСКЛ. СЕТИ СВЯЗИ)</t>
  </si>
  <si>
    <t>Договор №42426122</t>
  </si>
  <si>
    <t>Технологические присоединения энергопринимающих устройств (наружного освещения участка №1), по адресу Ярославская область, городской округ город Ярославль, город Ярославль, улица Бабича (от Тутаевского шоссе до Ленинградского проспекта)</t>
  </si>
  <si>
    <t>20316,79/1,2</t>
  </si>
  <si>
    <t>ДОГОВОР № 42537899</t>
  </si>
  <si>
    <t>Технологические присоединения энергопринимающих устройств остановочные комплексы на участке №1 по адресу Ярославская область, городской округ город Ярославль, город Ярославль, улица Бабича (от Тутаевского шоссе до Ленинградского проспекта)</t>
  </si>
  <si>
    <t>245221,06/1,2</t>
  </si>
  <si>
    <t>Договор №42539827</t>
  </si>
  <si>
    <t>Технологические присоединения энергопринимающих устройств (наружного освещения участка №2), по адресу Ярославская область, городской округ город Ярославль, г. Ярославль, ул. Труфанова (от улицы Урицкого до улицы Волгоградской),</t>
  </si>
  <si>
    <t>ДОГОВОР №42539802</t>
  </si>
  <si>
    <t>Технологические присоединения энергопринимающих устройств остановочные комплексы на участке №1, по адресу Ярославская область, городской округ город Ярославль, г. Ярославль, ул. Труфанова (от улицы Урицкого до улицы Волгоградской),</t>
  </si>
  <si>
    <t>296421,35/1,2</t>
  </si>
  <si>
    <t>Договор №42538133</t>
  </si>
  <si>
    <t>Технологические присоединения энергопринимающих устройств (наружного освещения участка №3), по адресу Ярославская область, г. Ярославль, ул. Труфанова (от улицы Урицкого до улицы Волгоградской)</t>
  </si>
  <si>
    <t>ДОГОВОР №42537916</t>
  </si>
  <si>
    <t>Технологические присоединения энергопринимающих устройств остановочные комплексы участка №3, по адресу Ярославская область, г. Ярославль, ул. Труфанова (от улицы Урицкого до улицы Волгоградской)</t>
  </si>
  <si>
    <t>330554,84/1,2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</si>
  <si>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</si>
  <si>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</si>
  <si>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</si>
  <si>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Постановление Правительства РФ от 21.06.10г. №468</t>
  </si>
  <si>
    <t>Строительный контроль - 1,47%</t>
  </si>
  <si>
    <t>1,47%Г1:Г9</t>
  </si>
  <si>
    <t>Расчет №3</t>
  </si>
  <si>
    <t>Затраты на осуществление функций технического заказчика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</si>
  <si>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</si>
  <si>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</si>
  <si>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Сводная смета</t>
  </si>
  <si>
    <t>Изыскательские работы</t>
  </si>
  <si>
    <t>Проектная документация</t>
  </si>
  <si>
    <t>Рабочая документация</t>
  </si>
  <si>
    <t>Приказ Минстроя РФ от 04.08.2020 N 421/пр п.173</t>
  </si>
  <si>
    <t>Авторский надзор 0,2%</t>
  </si>
  <si>
    <t>0,2%Г1:Г9</t>
  </si>
  <si>
    <t>Договор №0073/109/ПИ от 20.05.2024</t>
  </si>
  <si>
    <t>Затраты на проведение государственной экспертизы проектной документации и результатов инженерных изысканий</t>
  </si>
  <si>
    <t>3395267,66/1,2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</si>
  <si>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</si>
  <si>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</si>
  <si>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</si>
  <si>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Приказ Минстроя РФ от 04.08.2020 N 421/прп.179а</t>
  </si>
  <si>
    <t>Непредвиденные затраты для объектов не производственного назначения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</si>
  <si>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</si>
  <si>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</si>
  <si>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</si>
  <si>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</si>
  <si>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</si>
  <si>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</si>
  <si>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</si>
  <si>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</si>
  <si>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НДС-20%</t>
  </si>
  <si>
    <t>20%Г1.С:Г13.С</t>
  </si>
  <si>
    <t>20%Г1.М:Г13.М</t>
  </si>
  <si>
    <t>20%Г1.О:Г13.О</t>
  </si>
  <si>
    <t>20%(Г1.П:Г13.П-Ф1.П-Ф2.П)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</si>
  <si>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</si>
  <si>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</si>
  <si>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</si>
  <si>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/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</si>
  <si>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</si>
  <si>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</si>
  <si>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</si>
  <si>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</si>
  <si>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Дата начала этапа</t>
  </si>
  <si>
    <t>Дата оконч. Этапа</t>
  </si>
  <si>
    <t>Гар. срок, дней</t>
  </si>
  <si>
    <t xml:space="preserve"> </t>
  </si>
  <si>
    <t>Расчет комиссии за БГ является условным, исходя из срока исполнения Этапа - 13,2 мес (396 дн.)</t>
  </si>
  <si>
    <t>Вид гарантии</t>
  </si>
  <si>
    <t>Сумма этапа, руб. с НДС</t>
  </si>
  <si>
    <t>Сумма БГ, руб.</t>
  </si>
  <si>
    <t>Дата начала</t>
  </si>
  <si>
    <t>Дата оконч.</t>
  </si>
  <si>
    <t>Кол-во дней</t>
  </si>
  <si>
    <t>% ставка</t>
  </si>
  <si>
    <t>Сумма комиссии за БГ, руб.</t>
  </si>
  <si>
    <t xml:space="preserve">ООО «МОВИСТА РЕГИОНЫ Ярославль» </t>
  </si>
  <si>
    <r>
      <rPr>
        <b/>
        <sz val="10"/>
        <color theme="1"/>
        <rFont val="Arial"/>
        <family val="2"/>
        <charset val="204"/>
      </rPr>
      <t xml:space="preserve">Возврат авансового платежа
</t>
    </r>
    <r>
      <rPr>
        <sz val="8"/>
        <color theme="1"/>
        <rFont val="Arial"/>
        <family val="2"/>
        <charset val="204"/>
      </rPr>
      <t>(п 6.3 - аванс 50% от стоимости этапа, но не более 30% от цены договора, срок БГ - до фактического исп. обязательств по соответствующему этапу)</t>
    </r>
  </si>
  <si>
    <r>
      <rPr>
        <b/>
        <sz val="10"/>
        <color theme="1"/>
        <rFont val="Arial"/>
        <family val="2"/>
        <charset val="204"/>
      </rPr>
      <t>Обеспечение исполнения по договору</t>
    </r>
    <r>
      <rPr>
        <sz val="10"/>
        <color theme="1"/>
        <rFont val="Arial"/>
        <family val="2"/>
        <charset val="204"/>
      </rPr>
      <t xml:space="preserve"> 
</t>
    </r>
    <r>
      <rPr>
        <sz val="8"/>
        <color theme="1"/>
        <rFont val="Arial"/>
        <family val="2"/>
        <charset val="204"/>
      </rPr>
      <t>(п. 19.3.1 Предусмотрено 2 БГ:
 - 3% от стоимости Этапа (в срок не позднее 20 р.д от даты начала работ), срок действия БГ - превышает 30 к.д. дату окончания СМР и ПНР по соотв. Этапу)</t>
    </r>
  </si>
  <si>
    <r>
      <rPr>
        <b/>
        <sz val="10"/>
        <color theme="1"/>
        <rFont val="Arial"/>
        <family val="2"/>
        <charset val="204"/>
      </rPr>
      <t>Обеспечение исполнения по договору</t>
    </r>
    <r>
      <rPr>
        <sz val="10"/>
        <color theme="1"/>
        <rFont val="Arial"/>
        <family val="2"/>
        <charset val="204"/>
      </rPr>
      <t xml:space="preserve"> 
</t>
    </r>
    <r>
      <rPr>
        <sz val="8"/>
        <color theme="1"/>
        <rFont val="Arial"/>
        <family val="2"/>
        <charset val="204"/>
      </rPr>
      <t>(п. 19.3.1 Предусмотрено 2 БГ:
- 3% от стоимости Этапа (в срок не позднее 30 р.д. от даты окончания работ), срок действия БГ - покрывает гарантийный срок, соотв. Этапа)</t>
    </r>
  </si>
  <si>
    <t>Итого:</t>
  </si>
  <si>
    <t>для включения в ССР,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</si>
</sst>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rgb="FF7030A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7030A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1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2" fontId="2" fillId="0" borderId="9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0" fontId="9" fillId="0" borderId="9" xfId="0" applyFont="1" applyBorder="1"/>
    <xf numFmtId="4" fontId="9" fillId="0" borderId="9" xfId="0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/>
    </xf>
    <xf numFmtId="2" fontId="9" fillId="0" borderId="9" xfId="0" applyNumberFormat="1" applyFont="1" applyBorder="1" applyAlignment="1">
      <alignment horizontal="right" vertical="top"/>
    </xf>
    <xf numFmtId="4" fontId="9" fillId="0" borderId="9" xfId="0" applyNumberFormat="1" applyFont="1" applyBorder="1" applyAlignment="1">
      <alignment horizontal="right" vertical="top"/>
    </xf>
    <xf numFmtId="0" fontId="9" fillId="0" borderId="0" xfId="0" applyFont="1" applyAlignment="1">
      <alignment wrapText="1"/>
    </xf>
    <xf numFmtId="164" fontId="9" fillId="0" borderId="9" xfId="0" applyNumberFormat="1" applyFont="1" applyBorder="1" applyAlignment="1">
      <alignment horizontal="right" vertical="top"/>
    </xf>
    <xf numFmtId="164" fontId="9" fillId="0" borderId="9" xfId="0" applyNumberFormat="1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9" fillId="0" borderId="9" xfId="0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horizontal="right" vertical="top" wrapText="1"/>
    </xf>
    <xf numFmtId="3" fontId="9" fillId="0" borderId="9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1" fillId="0" borderId="0" xfId="1"/>
    <xf numFmtId="0" fontId="1" fillId="0" borderId="9" xfId="1" applyBorder="1"/>
    <xf numFmtId="0" fontId="11" fillId="0" borderId="0" xfId="1" applyFont="1"/>
    <xf numFmtId="14" fontId="12" fillId="0" borderId="9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vertical="center" wrapText="1"/>
    </xf>
    <xf numFmtId="0" fontId="14" fillId="0" borderId="14" xfId="1" applyFont="1" applyBorder="1" applyAlignment="1">
      <alignment vertical="center" wrapText="1"/>
    </xf>
    <xf numFmtId="4" fontId="15" fillId="0" borderId="14" xfId="1" applyNumberFormat="1" applyFont="1" applyBorder="1" applyAlignment="1">
      <alignment horizontal="right" vertical="center"/>
    </xf>
    <xf numFmtId="14" fontId="17" fillId="0" borderId="14" xfId="1" applyNumberFormat="1" applyFont="1" applyBorder="1" applyAlignment="1">
      <alignment horizontal="right" vertical="center"/>
    </xf>
    <xf numFmtId="0" fontId="14" fillId="0" borderId="11" xfId="1" applyFont="1" applyBorder="1" applyAlignment="1">
      <alignment horizontal="right" vertical="center"/>
    </xf>
    <xf numFmtId="10" fontId="14" fillId="0" borderId="14" xfId="1" applyNumberFormat="1" applyFont="1" applyBorder="1" applyAlignment="1">
      <alignment horizontal="right" vertical="center"/>
    </xf>
    <xf numFmtId="4" fontId="18" fillId="0" borderId="11" xfId="1" applyNumberFormat="1" applyFont="1" applyBorder="1" applyAlignment="1">
      <alignment horizontal="right" vertical="center"/>
    </xf>
    <xf numFmtId="4" fontId="0" fillId="0" borderId="0" xfId="2" applyNumberFormat="1" applyFont="1"/>
    <xf numFmtId="9" fontId="1" fillId="0" borderId="0" xfId="1" applyNumberFormat="1"/>
    <xf numFmtId="0" fontId="15" fillId="0" borderId="13" xfId="1" applyFont="1" applyBorder="1" applyAlignment="1">
      <alignment vertical="center" wrapText="1"/>
    </xf>
    <xf numFmtId="0" fontId="15" fillId="0" borderId="14" xfId="1" applyFont="1" applyBorder="1" applyAlignment="1">
      <alignment vertical="center" wrapText="1"/>
    </xf>
    <xf numFmtId="4" fontId="13" fillId="0" borderId="11" xfId="1" applyNumberFormat="1" applyFont="1" applyBorder="1" applyAlignment="1">
      <alignment horizontal="right" vertical="center"/>
    </xf>
    <xf numFmtId="14" fontId="19" fillId="0" borderId="14" xfId="1" applyNumberFormat="1" applyFont="1" applyBorder="1" applyAlignment="1">
      <alignment horizontal="right" vertical="center"/>
    </xf>
    <xf numFmtId="0" fontId="15" fillId="0" borderId="11" xfId="1" applyFont="1" applyBorder="1" applyAlignment="1">
      <alignment horizontal="right" vertical="center"/>
    </xf>
    <xf numFmtId="10" fontId="15" fillId="0" borderId="14" xfId="1" applyNumberFormat="1" applyFont="1" applyBorder="1" applyAlignment="1">
      <alignment horizontal="right" vertical="center"/>
    </xf>
    <xf numFmtId="0" fontId="10" fillId="0" borderId="0" xfId="1" applyFont="1"/>
    <xf numFmtId="4" fontId="13" fillId="0" borderId="15" xfId="1" applyNumberFormat="1" applyFont="1" applyBorder="1" applyAlignment="1">
      <alignment horizontal="left" vertical="center"/>
    </xf>
    <xf numFmtId="4" fontId="13" fillId="3" borderId="10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" fontId="1" fillId="0" borderId="0" xfId="1" applyNumberFormat="1"/>
  </cellXfs>
  <cellStyles count="3">
    <cellStyle name="Обычный" xfId="0" builtinId="0"/>
    <cellStyle name="Обычный 2" xfId="1" xr:uid="{D4740CAD-5BA2-4A35-A592-711E376FFBDF}"/>
    <cellStyle name="Процентный 2" xfId="2" xr:uid="{BDCBFB29-0D57-4654-9F8D-F9B8BC4914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66675</xdr:colOff>
      <xdr:row>24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706A9F-173D-4A7E-ACDD-267E1D67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97075" cy="463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25</xdr:col>
      <xdr:colOff>180975</xdr:colOff>
      <xdr:row>66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841F73-173F-44EA-A904-84D81A9A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5420975" cy="704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4B2F-A64B-4AE8-9C06-85C219A1824B}">
  <sheetPr>
    <pageSetUpPr fitToPage="1"/>
  </sheetPr>
  <dimension ref="A1:K11"/>
  <sheetViews>
    <sheetView tabSelected="1" workbookViewId="0">
      <selection activeCell="I8" sqref="I8"/>
    </sheetView>
  </sheetViews>
  <sheetFormatPr defaultColWidth="9.109375" defaultRowHeight="14.4" x14ac:dyDescent="0.3"/>
  <cols>
    <col min="1" max="1" width="20.88671875" style="42" customWidth="1"/>
    <col min="2" max="2" width="34.44140625" style="42" customWidth="1"/>
    <col min="3" max="3" width="15.6640625" style="42" customWidth="1"/>
    <col min="4" max="4" width="20" style="42" customWidth="1"/>
    <col min="5" max="5" width="17.33203125" style="42" customWidth="1"/>
    <col min="6" max="6" width="17.88671875" style="42" customWidth="1"/>
    <col min="7" max="7" width="14" style="42" customWidth="1"/>
    <col min="8" max="8" width="10.5546875" style="42" customWidth="1"/>
    <col min="9" max="9" width="13.5546875" style="42" customWidth="1"/>
    <col min="10" max="10" width="16.33203125" style="42" bestFit="1" customWidth="1"/>
    <col min="11" max="11" width="15.5546875" style="42" customWidth="1"/>
    <col min="12" max="16384" width="9.109375" style="42"/>
  </cols>
  <sheetData>
    <row r="1" spans="1:11" x14ac:dyDescent="0.3">
      <c r="E1" s="43" t="s">
        <v>155</v>
      </c>
      <c r="F1" s="43" t="s">
        <v>156</v>
      </c>
      <c r="G1" s="43" t="s">
        <v>157</v>
      </c>
      <c r="H1" s="42" t="s">
        <v>158</v>
      </c>
    </row>
    <row r="2" spans="1:11" x14ac:dyDescent="0.3">
      <c r="A2" s="44" t="s">
        <v>159</v>
      </c>
      <c r="E2" s="45">
        <v>45597</v>
      </c>
      <c r="F2" s="45">
        <f>E2+K2+1</f>
        <v>45994</v>
      </c>
      <c r="G2" s="43">
        <f>3*365</f>
        <v>1095</v>
      </c>
      <c r="H2" s="42">
        <v>30</v>
      </c>
      <c r="I2" s="42">
        <v>20</v>
      </c>
      <c r="K2" s="42">
        <f>13.2*30</f>
        <v>396</v>
      </c>
    </row>
    <row r="3" spans="1:11" ht="15" thickBot="1" x14ac:dyDescent="0.35">
      <c r="A3" s="46"/>
    </row>
    <row r="4" spans="1:11" ht="40.200000000000003" thickBot="1" x14ac:dyDescent="0.35">
      <c r="A4" s="47" t="s">
        <v>2</v>
      </c>
      <c r="B4" s="48" t="s">
        <v>160</v>
      </c>
      <c r="C4" s="48" t="s">
        <v>161</v>
      </c>
      <c r="D4" s="48" t="s">
        <v>162</v>
      </c>
      <c r="E4" s="48" t="s">
        <v>163</v>
      </c>
      <c r="F4" s="48" t="s">
        <v>164</v>
      </c>
      <c r="G4" s="49" t="s">
        <v>165</v>
      </c>
      <c r="H4" s="48" t="s">
        <v>166</v>
      </c>
      <c r="I4" s="49" t="s">
        <v>167</v>
      </c>
    </row>
    <row r="5" spans="1:11" ht="54.6" thickBot="1" x14ac:dyDescent="0.35">
      <c r="A5" s="50" t="s">
        <v>168</v>
      </c>
      <c r="B5" s="51" t="s">
        <v>169</v>
      </c>
      <c r="C5" s="52">
        <f>('ССР ТЦ - ССРСС по Методике 2020'!$H$83*1000)*120/100</f>
        <v>2132214624</v>
      </c>
      <c r="D5" s="52">
        <f>C5*0.5</f>
        <v>1066107312</v>
      </c>
      <c r="E5" s="53">
        <f>E2</f>
        <v>45597</v>
      </c>
      <c r="F5" s="53">
        <f>F2</f>
        <v>45994</v>
      </c>
      <c r="G5" s="54">
        <f>F5-E5+1</f>
        <v>398</v>
      </c>
      <c r="H5" s="55">
        <v>3.5000000000000003E-2</v>
      </c>
      <c r="I5" s="56">
        <f>D5*H5/366*G5</f>
        <v>40576160.809180334</v>
      </c>
      <c r="J5" s="57"/>
      <c r="K5" s="58"/>
    </row>
    <row r="6" spans="1:11" ht="78" thickBot="1" x14ac:dyDescent="0.35">
      <c r="A6" s="50" t="s">
        <v>168</v>
      </c>
      <c r="B6" s="51" t="s">
        <v>170</v>
      </c>
      <c r="C6" s="52">
        <f>('ССР ТЦ - ССРСС по Методике 2020'!$H$83*1000)*120/100</f>
        <v>2132214624</v>
      </c>
      <c r="D6" s="52">
        <f>C6*0.03</f>
        <v>63966438.719999999</v>
      </c>
      <c r="E6" s="53">
        <f>E2+I2</f>
        <v>45617</v>
      </c>
      <c r="F6" s="53">
        <f>F2+H2</f>
        <v>46024</v>
      </c>
      <c r="G6" s="54">
        <f>F6-E6+1</f>
        <v>408</v>
      </c>
      <c r="H6" s="55">
        <v>3.5000000000000003E-2</v>
      </c>
      <c r="I6" s="56">
        <f t="shared" ref="I6:I7" si="0">D6*H6/366*G6</f>
        <v>2495739.7402229509</v>
      </c>
      <c r="J6" s="92">
        <f>I5+I6</f>
        <v>43071900.549403287</v>
      </c>
    </row>
    <row r="7" spans="1:11" ht="67.8" thickBot="1" x14ac:dyDescent="0.35">
      <c r="A7" s="50" t="s">
        <v>168</v>
      </c>
      <c r="B7" s="51" t="s">
        <v>171</v>
      </c>
      <c r="C7" s="52">
        <f>('ССР ТЦ - ССРСС по Методике 2020'!$H$83*1000)*120/100</f>
        <v>2132214624</v>
      </c>
      <c r="D7" s="52">
        <f>C7*0.03</f>
        <v>63966438.719999999</v>
      </c>
      <c r="E7" s="53">
        <f>F2+H2</f>
        <v>46024</v>
      </c>
      <c r="F7" s="53">
        <f>E7+G2</f>
        <v>47119</v>
      </c>
      <c r="G7" s="54">
        <f>F7-E7+1</f>
        <v>1096</v>
      </c>
      <c r="H7" s="55">
        <v>3.5000000000000003E-2</v>
      </c>
      <c r="I7" s="56">
        <f t="shared" si="0"/>
        <v>6704242.0472655734</v>
      </c>
      <c r="J7" s="42">
        <f>J6/1.2</f>
        <v>35893250.457836077</v>
      </c>
      <c r="K7" s="42">
        <v>35893250.457836099</v>
      </c>
    </row>
    <row r="8" spans="1:11" s="65" customFormat="1" ht="15" thickBot="1" x14ac:dyDescent="0.35">
      <c r="A8" s="59" t="s">
        <v>172</v>
      </c>
      <c r="B8" s="60"/>
      <c r="C8" s="61"/>
      <c r="D8" s="61">
        <f>SUM(D5:D7)</f>
        <v>1194040189.4400001</v>
      </c>
      <c r="E8" s="62"/>
      <c r="F8" s="62"/>
      <c r="G8" s="63"/>
      <c r="H8" s="64"/>
      <c r="I8" s="61">
        <f>SUM(I5:I7)</f>
        <v>49776142.596668862</v>
      </c>
    </row>
    <row r="10" spans="1:11" ht="15" thickBot="1" x14ac:dyDescent="0.35"/>
    <row r="11" spans="1:11" ht="24" customHeight="1" thickBot="1" x14ac:dyDescent="0.35">
      <c r="F11" s="66" t="s">
        <v>173</v>
      </c>
      <c r="I11" s="67">
        <f>(I5+I6)/1.2</f>
        <v>35893250.457836077</v>
      </c>
    </row>
  </sheetData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8"/>
  <sheetViews>
    <sheetView workbookViewId="0">
      <selection activeCell="I47" sqref="I47:J47"/>
    </sheetView>
  </sheetViews>
  <sheetFormatPr defaultColWidth="9.109375" defaultRowHeight="11.25" customHeight="1" x14ac:dyDescent="0.2"/>
  <cols>
    <col min="1" max="1" width="6.6640625" style="1" customWidth="1"/>
    <col min="2" max="2" width="22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5.88671875" style="2" hidden="1" customWidth="1"/>
    <col min="11" max="11" width="156.109375" style="2" hidden="1" customWidth="1"/>
    <col min="12" max="12" width="162.88671875" style="2" hidden="1" customWidth="1"/>
    <col min="13" max="14" width="54.6640625" style="2" hidden="1" customWidth="1"/>
    <col min="15" max="15" width="53" style="2" hidden="1" customWidth="1"/>
    <col min="16" max="17" width="81.109375" style="2" hidden="1" customWidth="1"/>
    <col min="18" max="18" width="81.6640625" style="2" hidden="1" customWidth="1"/>
    <col min="19" max="19" width="81.109375" style="2" hidden="1" customWidth="1"/>
    <col min="20" max="20" width="53" style="2" hidden="1" customWidth="1"/>
    <col min="21" max="21" width="81.109375" style="2" hidden="1" customWidth="1"/>
    <col min="22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68" t="s">
        <v>3</v>
      </c>
      <c r="D4" s="68"/>
      <c r="E4" s="68"/>
      <c r="F4" s="68"/>
      <c r="G4" s="68"/>
      <c r="H4" s="4"/>
      <c r="I4" s="5" t="s">
        <v>3</v>
      </c>
    </row>
    <row r="5" spans="1:10" customFormat="1" ht="10.5" customHeight="1" x14ac:dyDescent="0.3">
      <c r="A5" s="4"/>
      <c r="B5" s="4"/>
      <c r="C5" s="69" t="s">
        <v>4</v>
      </c>
      <c r="D5" s="69"/>
      <c r="E5" s="69"/>
      <c r="F5" s="69"/>
      <c r="G5" s="69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70"/>
      <c r="D9" s="70"/>
      <c r="E9" s="70"/>
      <c r="F9" s="70"/>
      <c r="G9" s="70"/>
      <c r="H9" s="4"/>
    </row>
    <row r="10" spans="1:10" customFormat="1" ht="11.25" customHeight="1" x14ac:dyDescent="0.3">
      <c r="A10" s="8"/>
      <c r="B10" s="8"/>
      <c r="C10" s="69" t="s">
        <v>7</v>
      </c>
      <c r="D10" s="69"/>
      <c r="E10" s="69"/>
      <c r="F10" s="69"/>
      <c r="G10" s="69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71" t="s">
        <v>8</v>
      </c>
      <c r="C12" s="71"/>
      <c r="D12" s="71"/>
      <c r="E12" s="71"/>
      <c r="F12" s="71"/>
      <c r="G12" s="71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31.8" x14ac:dyDescent="0.3">
      <c r="A16" s="5"/>
      <c r="B16" s="72" t="s">
        <v>9</v>
      </c>
      <c r="C16" s="72"/>
      <c r="D16" s="72"/>
      <c r="E16" s="72"/>
      <c r="F16" s="72"/>
      <c r="G16" s="72"/>
      <c r="H16" s="5"/>
      <c r="J16" s="5" t="s">
        <v>9</v>
      </c>
    </row>
    <row r="17" spans="1:12" customFormat="1" ht="13.5" customHeight="1" x14ac:dyDescent="0.3">
      <c r="A17" s="9"/>
      <c r="B17" s="73" t="s">
        <v>10</v>
      </c>
      <c r="C17" s="73"/>
      <c r="D17" s="73"/>
      <c r="E17" s="73"/>
      <c r="F17" s="73"/>
      <c r="G17" s="73"/>
      <c r="H17" s="9"/>
    </row>
    <row r="18" spans="1:12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2" customFormat="1" ht="14.4" x14ac:dyDescent="0.3">
      <c r="A19" s="12"/>
      <c r="B19" s="74" t="s">
        <v>11</v>
      </c>
      <c r="C19" s="74"/>
      <c r="D19" s="74"/>
      <c r="E19" s="74"/>
      <c r="F19" s="74"/>
      <c r="G19" s="74"/>
      <c r="H19" s="74"/>
      <c r="K19" s="5" t="s">
        <v>11</v>
      </c>
    </row>
    <row r="20" spans="1:12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2" customFormat="1" ht="16.5" customHeight="1" x14ac:dyDescent="0.3">
      <c r="A21" s="75" t="s">
        <v>12</v>
      </c>
      <c r="B21" s="75" t="s">
        <v>13</v>
      </c>
      <c r="C21" s="75" t="s">
        <v>14</v>
      </c>
      <c r="D21" s="78" t="s">
        <v>15</v>
      </c>
      <c r="E21" s="79"/>
      <c r="F21" s="79"/>
      <c r="G21" s="79"/>
      <c r="H21" s="80"/>
    </row>
    <row r="22" spans="1:12" customFormat="1" ht="52.5" customHeight="1" x14ac:dyDescent="0.3">
      <c r="A22" s="76"/>
      <c r="B22" s="76"/>
      <c r="C22" s="76"/>
      <c r="D22" s="75" t="s">
        <v>16</v>
      </c>
      <c r="E22" s="75" t="s">
        <v>17</v>
      </c>
      <c r="F22" s="75" t="s">
        <v>18</v>
      </c>
      <c r="G22" s="75" t="s">
        <v>19</v>
      </c>
      <c r="H22" s="75" t="s">
        <v>20</v>
      </c>
    </row>
    <row r="23" spans="1:12" customFormat="1" ht="3.75" customHeight="1" x14ac:dyDescent="0.3">
      <c r="A23" s="77"/>
      <c r="B23" s="77"/>
      <c r="C23" s="77"/>
      <c r="D23" s="77"/>
      <c r="E23" s="77"/>
      <c r="F23" s="77"/>
      <c r="G23" s="77"/>
      <c r="H23" s="77"/>
    </row>
    <row r="24" spans="1:12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2" customFormat="1" ht="14.4" x14ac:dyDescent="0.3">
      <c r="A25" s="81" t="s">
        <v>21</v>
      </c>
      <c r="B25" s="82"/>
      <c r="C25" s="82"/>
      <c r="D25" s="82"/>
      <c r="E25" s="82"/>
      <c r="F25" s="82"/>
      <c r="G25" s="82"/>
      <c r="H25" s="83"/>
      <c r="L25" s="14" t="s">
        <v>21</v>
      </c>
    </row>
    <row r="26" spans="1:12" customFormat="1" ht="14.4" x14ac:dyDescent="0.3">
      <c r="A26" s="15">
        <v>1</v>
      </c>
      <c r="B26" s="16" t="s">
        <v>22</v>
      </c>
      <c r="C26" s="16" t="s">
        <v>23</v>
      </c>
      <c r="D26" s="17"/>
      <c r="E26" s="17"/>
      <c r="F26" s="17"/>
      <c r="G26" s="18">
        <v>330.85</v>
      </c>
      <c r="H26" s="18">
        <v>330.85</v>
      </c>
      <c r="L26" s="14"/>
    </row>
    <row r="27" spans="1:12" customFormat="1" ht="20.399999999999999" x14ac:dyDescent="0.3">
      <c r="A27" s="15">
        <v>2</v>
      </c>
      <c r="B27" s="16" t="s">
        <v>24</v>
      </c>
      <c r="C27" s="16" t="s">
        <v>25</v>
      </c>
      <c r="D27" s="19">
        <v>1779.17</v>
      </c>
      <c r="E27" s="17"/>
      <c r="F27" s="17"/>
      <c r="G27" s="17"/>
      <c r="H27" s="19">
        <v>1779.17</v>
      </c>
      <c r="L27" s="14"/>
    </row>
    <row r="28" spans="1:12" customFormat="1" ht="20.399999999999999" x14ac:dyDescent="0.3">
      <c r="A28" s="15">
        <v>3</v>
      </c>
      <c r="B28" s="16" t="s">
        <v>26</v>
      </c>
      <c r="C28" s="16" t="s">
        <v>27</v>
      </c>
      <c r="D28" s="19">
        <v>60063.99</v>
      </c>
      <c r="E28" s="18">
        <v>276.39</v>
      </c>
      <c r="F28" s="17"/>
      <c r="G28" s="17"/>
      <c r="H28" s="19">
        <v>60340.38</v>
      </c>
      <c r="L28" s="14"/>
    </row>
    <row r="29" spans="1:12" customFormat="1" ht="14.4" x14ac:dyDescent="0.3">
      <c r="A29" s="15">
        <v>4</v>
      </c>
      <c r="B29" s="16" t="s">
        <v>28</v>
      </c>
      <c r="C29" s="16" t="s">
        <v>29</v>
      </c>
      <c r="D29" s="18">
        <v>377.05</v>
      </c>
      <c r="E29" s="17"/>
      <c r="F29" s="17"/>
      <c r="G29" s="17"/>
      <c r="H29" s="18">
        <v>377.05</v>
      </c>
      <c r="L29" s="14"/>
    </row>
    <row r="30" spans="1:12" customFormat="1" ht="14.4" x14ac:dyDescent="0.3">
      <c r="A30" s="15">
        <v>5</v>
      </c>
      <c r="B30" s="16" t="s">
        <v>30</v>
      </c>
      <c r="C30" s="16" t="s">
        <v>31</v>
      </c>
      <c r="D30" s="20">
        <v>20524.8</v>
      </c>
      <c r="E30" s="19">
        <v>1117.82</v>
      </c>
      <c r="F30" s="17"/>
      <c r="G30" s="17"/>
      <c r="H30" s="19">
        <v>21642.62</v>
      </c>
      <c r="L30" s="14"/>
    </row>
    <row r="31" spans="1:12" customFormat="1" ht="30.6" x14ac:dyDescent="0.3">
      <c r="A31" s="15">
        <v>6</v>
      </c>
      <c r="B31" s="16" t="s">
        <v>32</v>
      </c>
      <c r="C31" s="16" t="s">
        <v>33</v>
      </c>
      <c r="D31" s="17"/>
      <c r="E31" s="17"/>
      <c r="F31" s="17"/>
      <c r="G31" s="18">
        <v>1.63</v>
      </c>
      <c r="H31" s="18">
        <v>1.63</v>
      </c>
      <c r="L31" s="14"/>
    </row>
    <row r="32" spans="1:12" customFormat="1" ht="14.4" x14ac:dyDescent="0.3">
      <c r="A32" s="13"/>
      <c r="B32" s="16"/>
      <c r="C32" s="16"/>
      <c r="D32" s="17"/>
      <c r="E32" s="17"/>
      <c r="F32" s="17"/>
      <c r="G32" s="17" t="s">
        <v>34</v>
      </c>
      <c r="H32" s="17"/>
      <c r="L32" s="14"/>
    </row>
    <row r="33" spans="1:13" customFormat="1" ht="30.6" x14ac:dyDescent="0.3">
      <c r="A33" s="15">
        <v>7</v>
      </c>
      <c r="B33" s="16" t="s">
        <v>35</v>
      </c>
      <c r="C33" s="16" t="s">
        <v>36</v>
      </c>
      <c r="D33" s="17"/>
      <c r="E33" s="17"/>
      <c r="F33" s="17"/>
      <c r="G33" s="18">
        <v>7.49</v>
      </c>
      <c r="H33" s="18">
        <v>7.49</v>
      </c>
      <c r="L33" s="14"/>
    </row>
    <row r="34" spans="1:13" customFormat="1" ht="14.4" x14ac:dyDescent="0.3">
      <c r="A34" s="13"/>
      <c r="B34" s="16"/>
      <c r="C34" s="16"/>
      <c r="D34" s="17"/>
      <c r="E34" s="17"/>
      <c r="F34" s="17"/>
      <c r="G34" s="17" t="s">
        <v>37</v>
      </c>
      <c r="H34" s="17"/>
      <c r="L34" s="14"/>
    </row>
    <row r="35" spans="1:13" customFormat="1" ht="14.4" x14ac:dyDescent="0.3">
      <c r="A35" s="21"/>
      <c r="B35" s="84" t="s">
        <v>38</v>
      </c>
      <c r="C35" s="85"/>
      <c r="D35" s="22">
        <v>82745.009999999995</v>
      </c>
      <c r="E35" s="22">
        <v>1394.21</v>
      </c>
      <c r="F35" s="23"/>
      <c r="G35" s="24">
        <v>339.97</v>
      </c>
      <c r="H35" s="25">
        <v>84479.19</v>
      </c>
      <c r="L35" s="14"/>
      <c r="M35" s="26" t="s">
        <v>38</v>
      </c>
    </row>
    <row r="36" spans="1:13" customFormat="1" ht="14.4" x14ac:dyDescent="0.3">
      <c r="A36" s="81" t="s">
        <v>39</v>
      </c>
      <c r="B36" s="82"/>
      <c r="C36" s="82"/>
      <c r="D36" s="82"/>
      <c r="E36" s="82"/>
      <c r="F36" s="82"/>
      <c r="G36" s="82"/>
      <c r="H36" s="83"/>
      <c r="L36" s="14" t="s">
        <v>39</v>
      </c>
      <c r="M36" s="26"/>
    </row>
    <row r="37" spans="1:13" customFormat="1" ht="14.4" x14ac:dyDescent="0.3">
      <c r="A37" s="15">
        <v>8</v>
      </c>
      <c r="B37" s="16" t="s">
        <v>40</v>
      </c>
      <c r="C37" s="16" t="s">
        <v>41</v>
      </c>
      <c r="D37" s="19">
        <v>1274301.1100000001</v>
      </c>
      <c r="E37" s="19">
        <v>158164.62</v>
      </c>
      <c r="F37" s="17"/>
      <c r="G37" s="17"/>
      <c r="H37" s="19">
        <v>1432465.73</v>
      </c>
      <c r="L37" s="14"/>
      <c r="M37" s="26"/>
    </row>
    <row r="38" spans="1:13" customFormat="1" ht="14.4" x14ac:dyDescent="0.3">
      <c r="A38" s="15">
        <v>9</v>
      </c>
      <c r="B38" s="16" t="s">
        <v>42</v>
      </c>
      <c r="C38" s="16" t="s">
        <v>43</v>
      </c>
      <c r="D38" s="18">
        <v>337.57</v>
      </c>
      <c r="E38" s="17"/>
      <c r="F38" s="17"/>
      <c r="G38" s="17"/>
      <c r="H38" s="18">
        <v>337.57</v>
      </c>
      <c r="L38" s="14"/>
      <c r="M38" s="26"/>
    </row>
    <row r="39" spans="1:13" customFormat="1" ht="14.4" x14ac:dyDescent="0.3">
      <c r="A39" s="21"/>
      <c r="B39" s="84" t="s">
        <v>44</v>
      </c>
      <c r="C39" s="85"/>
      <c r="D39" s="22">
        <v>1274638.68</v>
      </c>
      <c r="E39" s="22">
        <v>158164.62</v>
      </c>
      <c r="F39" s="23"/>
      <c r="G39" s="23"/>
      <c r="H39" s="27">
        <v>1432803.3</v>
      </c>
      <c r="L39" s="14"/>
      <c r="M39" s="26" t="s">
        <v>44</v>
      </c>
    </row>
    <row r="40" spans="1:13" customFormat="1" ht="14.4" x14ac:dyDescent="0.3">
      <c r="A40" s="81" t="s">
        <v>45</v>
      </c>
      <c r="B40" s="82"/>
      <c r="C40" s="82"/>
      <c r="D40" s="82"/>
      <c r="E40" s="82"/>
      <c r="F40" s="82"/>
      <c r="G40" s="82"/>
      <c r="H40" s="83"/>
      <c r="L40" s="14" t="s">
        <v>45</v>
      </c>
      <c r="M40" s="26"/>
    </row>
    <row r="41" spans="1:13" customFormat="1" ht="20.399999999999999" x14ac:dyDescent="0.3">
      <c r="A41" s="15">
        <v>10</v>
      </c>
      <c r="B41" s="16" t="s">
        <v>46</v>
      </c>
      <c r="C41" s="16" t="s">
        <v>47</v>
      </c>
      <c r="D41" s="19">
        <v>3476.77</v>
      </c>
      <c r="E41" s="19">
        <v>2848.78</v>
      </c>
      <c r="F41" s="18">
        <v>10.77</v>
      </c>
      <c r="G41" s="17"/>
      <c r="H41" s="19">
        <v>6336.32</v>
      </c>
      <c r="L41" s="14"/>
      <c r="M41" s="26"/>
    </row>
    <row r="42" spans="1:13" customFormat="1" ht="14.4" x14ac:dyDescent="0.3">
      <c r="A42" s="15">
        <v>11</v>
      </c>
      <c r="B42" s="16" t="s">
        <v>48</v>
      </c>
      <c r="C42" s="16" t="s">
        <v>49</v>
      </c>
      <c r="D42" s="18">
        <v>233.82</v>
      </c>
      <c r="E42" s="19">
        <v>3313.57</v>
      </c>
      <c r="F42" s="17"/>
      <c r="G42" s="17"/>
      <c r="H42" s="19">
        <v>3547.39</v>
      </c>
      <c r="L42" s="14"/>
      <c r="M42" s="26"/>
    </row>
    <row r="43" spans="1:13" customFormat="1" ht="14.4" x14ac:dyDescent="0.3">
      <c r="A43" s="21"/>
      <c r="B43" s="84" t="s">
        <v>50</v>
      </c>
      <c r="C43" s="85"/>
      <c r="D43" s="22">
        <v>3710.59</v>
      </c>
      <c r="E43" s="22">
        <v>6162.35</v>
      </c>
      <c r="F43" s="24">
        <v>10.77</v>
      </c>
      <c r="G43" s="23"/>
      <c r="H43" s="25">
        <v>9883.7099999999991</v>
      </c>
      <c r="L43" s="14"/>
      <c r="M43" s="26" t="s">
        <v>50</v>
      </c>
    </row>
    <row r="44" spans="1:13" customFormat="1" ht="14.4" x14ac:dyDescent="0.3">
      <c r="A44" s="81" t="s">
        <v>51</v>
      </c>
      <c r="B44" s="82"/>
      <c r="C44" s="82"/>
      <c r="D44" s="82"/>
      <c r="E44" s="82"/>
      <c r="F44" s="82"/>
      <c r="G44" s="82"/>
      <c r="H44" s="83"/>
      <c r="L44" s="14" t="s">
        <v>51</v>
      </c>
      <c r="M44" s="26"/>
    </row>
    <row r="45" spans="1:13" customFormat="1" ht="30.6" x14ac:dyDescent="0.3">
      <c r="A45" s="15">
        <v>12</v>
      </c>
      <c r="B45" s="16" t="s">
        <v>52</v>
      </c>
      <c r="C45" s="16" t="s">
        <v>53</v>
      </c>
      <c r="D45" s="19">
        <v>2935.51</v>
      </c>
      <c r="E45" s="19">
        <v>5343.21</v>
      </c>
      <c r="F45" s="19">
        <v>4416.57</v>
      </c>
      <c r="G45" s="17"/>
      <c r="H45" s="19">
        <v>12695.29</v>
      </c>
      <c r="L45" s="14"/>
      <c r="M45" s="26"/>
    </row>
    <row r="46" spans="1:13" customFormat="1" ht="30.6" x14ac:dyDescent="0.3">
      <c r="A46" s="15">
        <v>13</v>
      </c>
      <c r="B46" s="16" t="s">
        <v>54</v>
      </c>
      <c r="C46" s="16" t="s">
        <v>55</v>
      </c>
      <c r="D46" s="18">
        <v>865.27</v>
      </c>
      <c r="E46" s="19">
        <v>3050.08</v>
      </c>
      <c r="F46" s="19">
        <v>28497.09</v>
      </c>
      <c r="G46" s="17"/>
      <c r="H46" s="19">
        <v>32412.44</v>
      </c>
      <c r="L46" s="14"/>
      <c r="M46" s="26"/>
    </row>
    <row r="47" spans="1:13" customFormat="1" ht="20.399999999999999" x14ac:dyDescent="0.3">
      <c r="A47" s="15">
        <v>14</v>
      </c>
      <c r="B47" s="16" t="s">
        <v>56</v>
      </c>
      <c r="C47" s="16" t="s">
        <v>57</v>
      </c>
      <c r="D47" s="19">
        <v>2952.06</v>
      </c>
      <c r="E47" s="19">
        <v>3373.58</v>
      </c>
      <c r="F47" s="19">
        <v>20053.189999999999</v>
      </c>
      <c r="G47" s="17"/>
      <c r="H47" s="19">
        <v>26378.83</v>
      </c>
      <c r="L47" s="14"/>
      <c r="M47" s="26"/>
    </row>
    <row r="48" spans="1:13" customFormat="1" ht="20.399999999999999" x14ac:dyDescent="0.3">
      <c r="A48" s="15">
        <v>15</v>
      </c>
      <c r="B48" s="16" t="s">
        <v>58</v>
      </c>
      <c r="C48" s="16" t="s">
        <v>59</v>
      </c>
      <c r="D48" s="18">
        <v>783.51</v>
      </c>
      <c r="E48" s="17"/>
      <c r="F48" s="17"/>
      <c r="G48" s="17"/>
      <c r="H48" s="18">
        <v>783.51</v>
      </c>
      <c r="L48" s="14"/>
      <c r="M48" s="26"/>
    </row>
    <row r="49" spans="1:14" customFormat="1" ht="14.4" x14ac:dyDescent="0.3">
      <c r="A49" s="21"/>
      <c r="B49" s="84" t="s">
        <v>60</v>
      </c>
      <c r="C49" s="85"/>
      <c r="D49" s="22">
        <v>7536.35</v>
      </c>
      <c r="E49" s="22">
        <v>11766.87</v>
      </c>
      <c r="F49" s="25">
        <v>52966.85</v>
      </c>
      <c r="G49" s="23"/>
      <c r="H49" s="25">
        <v>72270.070000000007</v>
      </c>
      <c r="L49" s="14"/>
      <c r="M49" s="26" t="s">
        <v>60</v>
      </c>
    </row>
    <row r="50" spans="1:14" customFormat="1" ht="14.4" x14ac:dyDescent="0.3">
      <c r="A50" s="81" t="s">
        <v>61</v>
      </c>
      <c r="B50" s="82"/>
      <c r="C50" s="82"/>
      <c r="D50" s="82"/>
      <c r="E50" s="82"/>
      <c r="F50" s="82"/>
      <c r="G50" s="82"/>
      <c r="H50" s="83"/>
      <c r="L50" s="14" t="s">
        <v>61</v>
      </c>
      <c r="M50" s="26"/>
    </row>
    <row r="51" spans="1:14" customFormat="1" ht="14.4" x14ac:dyDescent="0.3">
      <c r="A51" s="15">
        <v>16</v>
      </c>
      <c r="B51" s="16" t="s">
        <v>62</v>
      </c>
      <c r="C51" s="16" t="s">
        <v>63</v>
      </c>
      <c r="D51" s="19">
        <v>3701.47</v>
      </c>
      <c r="E51" s="19">
        <v>10145.129999999999</v>
      </c>
      <c r="F51" s="17"/>
      <c r="G51" s="17"/>
      <c r="H51" s="20">
        <v>13846.6</v>
      </c>
      <c r="L51" s="14"/>
      <c r="M51" s="26"/>
    </row>
    <row r="52" spans="1:14" customFormat="1" ht="14.4" x14ac:dyDescent="0.3">
      <c r="A52" s="15">
        <v>17</v>
      </c>
      <c r="B52" s="16" t="s">
        <v>64</v>
      </c>
      <c r="C52" s="16" t="s">
        <v>65</v>
      </c>
      <c r="D52" s="19">
        <v>13880.33</v>
      </c>
      <c r="E52" s="17"/>
      <c r="F52" s="17"/>
      <c r="G52" s="17"/>
      <c r="H52" s="19">
        <v>13880.33</v>
      </c>
      <c r="L52" s="14"/>
      <c r="M52" s="26"/>
    </row>
    <row r="53" spans="1:14" customFormat="1" ht="14.4" x14ac:dyDescent="0.3">
      <c r="A53" s="21"/>
      <c r="B53" s="84" t="s">
        <v>66</v>
      </c>
      <c r="C53" s="85"/>
      <c r="D53" s="28">
        <v>17581.8</v>
      </c>
      <c r="E53" s="22">
        <v>10145.129999999999</v>
      </c>
      <c r="F53" s="23"/>
      <c r="G53" s="23"/>
      <c r="H53" s="25">
        <v>27726.93</v>
      </c>
      <c r="L53" s="14"/>
      <c r="M53" s="26" t="s">
        <v>66</v>
      </c>
    </row>
    <row r="54" spans="1:14" customFormat="1" ht="14.4" x14ac:dyDescent="0.3">
      <c r="A54" s="21"/>
      <c r="B54" s="86" t="s">
        <v>67</v>
      </c>
      <c r="C54" s="87"/>
      <c r="D54" s="22">
        <v>1386212.43</v>
      </c>
      <c r="E54" s="22">
        <v>187633.18</v>
      </c>
      <c r="F54" s="25">
        <v>52977.62</v>
      </c>
      <c r="G54" s="24">
        <v>339.97</v>
      </c>
      <c r="H54" s="27">
        <v>1627163.2</v>
      </c>
      <c r="L54" s="14"/>
      <c r="M54" s="26"/>
      <c r="N54" s="29" t="s">
        <v>67</v>
      </c>
    </row>
    <row r="55" spans="1:14" customFormat="1" ht="14.4" x14ac:dyDescent="0.3">
      <c r="A55" s="81" t="s">
        <v>68</v>
      </c>
      <c r="B55" s="82"/>
      <c r="C55" s="82"/>
      <c r="D55" s="82"/>
      <c r="E55" s="82"/>
      <c r="F55" s="82"/>
      <c r="G55" s="82"/>
      <c r="H55" s="83"/>
      <c r="L55" s="14" t="s">
        <v>68</v>
      </c>
      <c r="M55" s="26"/>
      <c r="N55" s="29"/>
    </row>
    <row r="56" spans="1:14" customFormat="1" ht="20.399999999999999" x14ac:dyDescent="0.3">
      <c r="A56" s="15">
        <v>18</v>
      </c>
      <c r="B56" s="16" t="s">
        <v>69</v>
      </c>
      <c r="C56" s="16" t="s">
        <v>70</v>
      </c>
      <c r="D56" s="19">
        <v>38813.949999999997</v>
      </c>
      <c r="E56" s="19">
        <v>5253.73</v>
      </c>
      <c r="F56" s="17"/>
      <c r="G56" s="17"/>
      <c r="H56" s="19">
        <v>44067.68</v>
      </c>
      <c r="L56" s="14"/>
      <c r="M56" s="26"/>
      <c r="N56" s="29"/>
    </row>
    <row r="57" spans="1:14" customFormat="1" ht="14.4" x14ac:dyDescent="0.3">
      <c r="A57" s="13"/>
      <c r="B57" s="16"/>
      <c r="C57" s="16"/>
      <c r="D57" s="17" t="s">
        <v>71</v>
      </c>
      <c r="E57" s="17" t="s">
        <v>72</v>
      </c>
      <c r="F57" s="17"/>
      <c r="G57" s="17"/>
      <c r="H57" s="17"/>
      <c r="L57" s="14"/>
      <c r="M57" s="26"/>
      <c r="N57" s="29"/>
    </row>
    <row r="58" spans="1:14" customFormat="1" ht="14.4" x14ac:dyDescent="0.3">
      <c r="A58" s="15">
        <v>19</v>
      </c>
      <c r="B58" s="16" t="s">
        <v>73</v>
      </c>
      <c r="C58" s="16" t="s">
        <v>74</v>
      </c>
      <c r="D58" s="19">
        <v>5861.87</v>
      </c>
      <c r="E58" s="17"/>
      <c r="F58" s="17"/>
      <c r="G58" s="17"/>
      <c r="H58" s="19">
        <v>5861.87</v>
      </c>
      <c r="L58" s="14"/>
      <c r="M58" s="26"/>
      <c r="N58" s="29"/>
    </row>
    <row r="59" spans="1:14" customFormat="1" ht="14.4" x14ac:dyDescent="0.3">
      <c r="A59" s="21"/>
      <c r="B59" s="84" t="s">
        <v>75</v>
      </c>
      <c r="C59" s="85"/>
      <c r="D59" s="22">
        <v>44675.82</v>
      </c>
      <c r="E59" s="22">
        <v>5253.73</v>
      </c>
      <c r="F59" s="23"/>
      <c r="G59" s="23"/>
      <c r="H59" s="25">
        <v>49929.55</v>
      </c>
      <c r="L59" s="14"/>
      <c r="M59" s="26" t="s">
        <v>75</v>
      </c>
      <c r="N59" s="29"/>
    </row>
    <row r="60" spans="1:14" customFormat="1" ht="14.4" x14ac:dyDescent="0.3">
      <c r="A60" s="21"/>
      <c r="B60" s="86" t="s">
        <v>76</v>
      </c>
      <c r="C60" s="87"/>
      <c r="D60" s="22">
        <v>1430888.25</v>
      </c>
      <c r="E60" s="22">
        <v>192886.91</v>
      </c>
      <c r="F60" s="25">
        <v>52977.62</v>
      </c>
      <c r="G60" s="24">
        <v>339.97</v>
      </c>
      <c r="H60" s="25">
        <v>1677092.75</v>
      </c>
      <c r="L60" s="14"/>
      <c r="M60" s="26"/>
      <c r="N60" s="29" t="s">
        <v>76</v>
      </c>
    </row>
    <row r="61" spans="1:14" customFormat="1" ht="14.4" x14ac:dyDescent="0.3">
      <c r="A61" s="81" t="s">
        <v>77</v>
      </c>
      <c r="B61" s="82"/>
      <c r="C61" s="82"/>
      <c r="D61" s="82"/>
      <c r="E61" s="82"/>
      <c r="F61" s="82"/>
      <c r="G61" s="82"/>
      <c r="H61" s="83"/>
      <c r="L61" s="14" t="s">
        <v>77</v>
      </c>
      <c r="M61" s="26"/>
      <c r="N61" s="29"/>
    </row>
    <row r="62" spans="1:14" customFormat="1" ht="20.399999999999999" x14ac:dyDescent="0.3">
      <c r="A62" s="15">
        <v>20</v>
      </c>
      <c r="B62" s="16" t="s">
        <v>78</v>
      </c>
      <c r="C62" s="16" t="s">
        <v>79</v>
      </c>
      <c r="D62" s="19">
        <v>22030.58</v>
      </c>
      <c r="E62" s="19">
        <v>4370.38</v>
      </c>
      <c r="F62" s="17"/>
      <c r="G62" s="17"/>
      <c r="H62" s="19">
        <v>26400.959999999999</v>
      </c>
      <c r="L62" s="14"/>
      <c r="M62" s="26"/>
      <c r="N62" s="29"/>
    </row>
    <row r="63" spans="1:14" customFormat="1" ht="14.4" x14ac:dyDescent="0.3">
      <c r="A63" s="15">
        <v>21</v>
      </c>
      <c r="B63" s="16" t="s">
        <v>80</v>
      </c>
      <c r="C63" s="16" t="s">
        <v>81</v>
      </c>
      <c r="D63" s="17"/>
      <c r="E63" s="17"/>
      <c r="F63" s="17"/>
      <c r="G63" s="18">
        <v>940.51</v>
      </c>
      <c r="H63" s="18">
        <v>940.51</v>
      </c>
      <c r="L63" s="14"/>
      <c r="M63" s="26"/>
      <c r="N63" s="29"/>
    </row>
    <row r="64" spans="1:14" customFormat="1" ht="20.399999999999999" x14ac:dyDescent="0.3">
      <c r="A64" s="15">
        <v>22</v>
      </c>
      <c r="B64" s="16" t="s">
        <v>82</v>
      </c>
      <c r="C64" s="16" t="s">
        <v>83</v>
      </c>
      <c r="D64" s="19">
        <v>34638.57</v>
      </c>
      <c r="E64" s="17"/>
      <c r="F64" s="17"/>
      <c r="G64" s="17"/>
      <c r="H64" s="19">
        <v>34638.57</v>
      </c>
      <c r="L64" s="14"/>
      <c r="M64" s="26"/>
      <c r="N64" s="29"/>
    </row>
    <row r="65" spans="1:14" customFormat="1" ht="14.4" x14ac:dyDescent="0.3">
      <c r="A65" s="15">
        <v>23</v>
      </c>
      <c r="B65" s="16" t="s">
        <v>84</v>
      </c>
      <c r="C65" s="16" t="s">
        <v>85</v>
      </c>
      <c r="D65" s="17"/>
      <c r="E65" s="17"/>
      <c r="F65" s="17"/>
      <c r="G65" s="18">
        <v>0.22</v>
      </c>
      <c r="H65" s="18">
        <v>0.22</v>
      </c>
      <c r="L65" s="14"/>
      <c r="M65" s="26"/>
      <c r="N65" s="29"/>
    </row>
    <row r="66" spans="1:14" customFormat="1" ht="20.399999999999999" x14ac:dyDescent="0.3">
      <c r="A66" s="15">
        <v>24</v>
      </c>
      <c r="B66" s="16" t="s">
        <v>86</v>
      </c>
      <c r="C66" s="16" t="s">
        <v>87</v>
      </c>
      <c r="D66" s="17"/>
      <c r="E66" s="17"/>
      <c r="F66" s="17"/>
      <c r="G66" s="18">
        <v>504.49</v>
      </c>
      <c r="H66" s="18">
        <v>504.49</v>
      </c>
      <c r="L66" s="14"/>
      <c r="M66" s="26"/>
      <c r="N66" s="29"/>
    </row>
    <row r="67" spans="1:14" customFormat="1" ht="14.4" x14ac:dyDescent="0.3">
      <c r="A67" s="13"/>
      <c r="B67" s="16"/>
      <c r="C67" s="16"/>
      <c r="D67" s="17"/>
      <c r="E67" s="17"/>
      <c r="F67" s="17"/>
      <c r="G67" s="17" t="s">
        <v>88</v>
      </c>
      <c r="H67" s="17"/>
      <c r="L67" s="14"/>
      <c r="M67" s="26"/>
      <c r="N67" s="29"/>
    </row>
    <row r="68" spans="1:14" customFormat="1" ht="20.399999999999999" x14ac:dyDescent="0.3">
      <c r="A68" s="15">
        <v>25</v>
      </c>
      <c r="B68" s="16" t="s">
        <v>89</v>
      </c>
      <c r="C68" s="16" t="s">
        <v>90</v>
      </c>
      <c r="D68" s="17"/>
      <c r="E68" s="17"/>
      <c r="F68" s="17"/>
      <c r="G68" s="19">
        <v>36487.25</v>
      </c>
      <c r="H68" s="19">
        <v>36487.25</v>
      </c>
      <c r="L68" s="14"/>
      <c r="M68" s="26"/>
      <c r="N68" s="29"/>
    </row>
    <row r="69" spans="1:14" customFormat="1" ht="30.6" x14ac:dyDescent="0.3">
      <c r="A69" s="15">
        <v>26</v>
      </c>
      <c r="B69" s="16" t="s">
        <v>91</v>
      </c>
      <c r="C69" s="16" t="s">
        <v>92</v>
      </c>
      <c r="D69" s="17"/>
      <c r="E69" s="17"/>
      <c r="F69" s="17"/>
      <c r="G69" s="18">
        <v>3.15</v>
      </c>
      <c r="H69" s="18">
        <v>3.15</v>
      </c>
      <c r="L69" s="14"/>
      <c r="M69" s="26"/>
      <c r="N69" s="29"/>
    </row>
    <row r="70" spans="1:14" customFormat="1" ht="71.400000000000006" x14ac:dyDescent="0.3">
      <c r="A70" s="15">
        <v>27</v>
      </c>
      <c r="B70" s="16" t="s">
        <v>93</v>
      </c>
      <c r="C70" s="16" t="s">
        <v>94</v>
      </c>
      <c r="D70" s="17"/>
      <c r="E70" s="17"/>
      <c r="F70" s="17"/>
      <c r="G70" s="18">
        <v>16.93</v>
      </c>
      <c r="H70" s="18">
        <v>16.93</v>
      </c>
      <c r="L70" s="14"/>
      <c r="M70" s="26"/>
      <c r="N70" s="29"/>
    </row>
    <row r="71" spans="1:14" customFormat="1" ht="14.4" x14ac:dyDescent="0.3">
      <c r="A71" s="13"/>
      <c r="B71" s="16"/>
      <c r="C71" s="16"/>
      <c r="D71" s="17"/>
      <c r="E71" s="17"/>
      <c r="F71" s="17"/>
      <c r="G71" s="17" t="s">
        <v>95</v>
      </c>
      <c r="H71" s="17"/>
      <c r="L71" s="14"/>
      <c r="M71" s="26"/>
      <c r="N71" s="29"/>
    </row>
    <row r="72" spans="1:14" customFormat="1" ht="71.400000000000006" x14ac:dyDescent="0.3">
      <c r="A72" s="15">
        <v>28</v>
      </c>
      <c r="B72" s="16" t="s">
        <v>96</v>
      </c>
      <c r="C72" s="16" t="s">
        <v>97</v>
      </c>
      <c r="D72" s="17"/>
      <c r="E72" s="17"/>
      <c r="F72" s="17"/>
      <c r="G72" s="18">
        <v>204.35</v>
      </c>
      <c r="H72" s="18">
        <v>204.35</v>
      </c>
      <c r="L72" s="14"/>
      <c r="M72" s="26"/>
      <c r="N72" s="29"/>
    </row>
    <row r="73" spans="1:14" customFormat="1" ht="14.4" x14ac:dyDescent="0.3">
      <c r="A73" s="13"/>
      <c r="B73" s="16"/>
      <c r="C73" s="16"/>
      <c r="D73" s="17"/>
      <c r="E73" s="17"/>
      <c r="F73" s="17"/>
      <c r="G73" s="17" t="s">
        <v>98</v>
      </c>
      <c r="H73" s="17"/>
      <c r="L73" s="14"/>
      <c r="M73" s="26"/>
      <c r="N73" s="29"/>
    </row>
    <row r="74" spans="1:14" customFormat="1" ht="61.2" x14ac:dyDescent="0.3">
      <c r="A74" s="15">
        <v>29</v>
      </c>
      <c r="B74" s="16" t="s">
        <v>99</v>
      </c>
      <c r="C74" s="16" t="s">
        <v>100</v>
      </c>
      <c r="D74" s="17"/>
      <c r="E74" s="17"/>
      <c r="F74" s="17"/>
      <c r="G74" s="18">
        <v>16.93</v>
      </c>
      <c r="H74" s="18">
        <v>16.93</v>
      </c>
      <c r="L74" s="14"/>
      <c r="M74" s="26"/>
      <c r="N74" s="29"/>
    </row>
    <row r="75" spans="1:14" customFormat="1" ht="14.4" x14ac:dyDescent="0.3">
      <c r="A75" s="13"/>
      <c r="B75" s="16"/>
      <c r="C75" s="16"/>
      <c r="D75" s="17"/>
      <c r="E75" s="17"/>
      <c r="F75" s="17"/>
      <c r="G75" s="17" t="s">
        <v>95</v>
      </c>
      <c r="H75" s="17"/>
      <c r="L75" s="14"/>
      <c r="M75" s="26"/>
      <c r="N75" s="29"/>
    </row>
    <row r="76" spans="1:14" customFormat="1" ht="61.2" x14ac:dyDescent="0.3">
      <c r="A76" s="15">
        <v>30</v>
      </c>
      <c r="B76" s="16" t="s">
        <v>101</v>
      </c>
      <c r="C76" s="16" t="s">
        <v>102</v>
      </c>
      <c r="D76" s="17"/>
      <c r="E76" s="17"/>
      <c r="F76" s="17"/>
      <c r="G76" s="18">
        <v>247.02</v>
      </c>
      <c r="H76" s="18">
        <v>247.02</v>
      </c>
      <c r="L76" s="14"/>
      <c r="M76" s="26"/>
      <c r="N76" s="29"/>
    </row>
    <row r="77" spans="1:14" customFormat="1" ht="14.4" x14ac:dyDescent="0.3">
      <c r="A77" s="13"/>
      <c r="B77" s="16"/>
      <c r="C77" s="16"/>
      <c r="D77" s="17"/>
      <c r="E77" s="17"/>
      <c r="F77" s="17"/>
      <c r="G77" s="17" t="s">
        <v>103</v>
      </c>
      <c r="H77" s="17"/>
      <c r="L77" s="14"/>
      <c r="M77" s="26"/>
      <c r="N77" s="29"/>
    </row>
    <row r="78" spans="1:14" customFormat="1" ht="61.2" x14ac:dyDescent="0.3">
      <c r="A78" s="15">
        <v>31</v>
      </c>
      <c r="B78" s="16" t="s">
        <v>104</v>
      </c>
      <c r="C78" s="16" t="s">
        <v>105</v>
      </c>
      <c r="D78" s="17"/>
      <c r="E78" s="17"/>
      <c r="F78" s="17"/>
      <c r="G78" s="18">
        <v>16.93</v>
      </c>
      <c r="H78" s="18">
        <v>16.93</v>
      </c>
      <c r="L78" s="14"/>
      <c r="M78" s="26"/>
      <c r="N78" s="29"/>
    </row>
    <row r="79" spans="1:14" customFormat="1" ht="14.4" x14ac:dyDescent="0.3">
      <c r="A79" s="13"/>
      <c r="B79" s="16"/>
      <c r="C79" s="16"/>
      <c r="D79" s="17"/>
      <c r="E79" s="17"/>
      <c r="F79" s="17"/>
      <c r="G79" s="17" t="s">
        <v>95</v>
      </c>
      <c r="H79" s="17"/>
      <c r="L79" s="14"/>
      <c r="M79" s="26"/>
      <c r="N79" s="29"/>
    </row>
    <row r="80" spans="1:14" customFormat="1" ht="61.2" x14ac:dyDescent="0.3">
      <c r="A80" s="15">
        <v>32</v>
      </c>
      <c r="B80" s="16" t="s">
        <v>106</v>
      </c>
      <c r="C80" s="16" t="s">
        <v>107</v>
      </c>
      <c r="D80" s="17"/>
      <c r="E80" s="17"/>
      <c r="F80" s="17"/>
      <c r="G80" s="18">
        <v>275.45999999999998</v>
      </c>
      <c r="H80" s="18">
        <v>275.45999999999998</v>
      </c>
      <c r="L80" s="14"/>
      <c r="M80" s="26"/>
      <c r="N80" s="29"/>
    </row>
    <row r="81" spans="1:14" customFormat="1" ht="14.4" x14ac:dyDescent="0.3">
      <c r="A81" s="13"/>
      <c r="B81" s="16"/>
      <c r="C81" s="16"/>
      <c r="D81" s="17"/>
      <c r="E81" s="17"/>
      <c r="F81" s="17"/>
      <c r="G81" s="17" t="s">
        <v>108</v>
      </c>
      <c r="H81" s="17"/>
      <c r="L81" s="14"/>
      <c r="M81" s="26"/>
      <c r="N81" s="29"/>
    </row>
    <row r="82" spans="1:14" customFormat="1" ht="14.4" x14ac:dyDescent="0.3">
      <c r="A82" s="21"/>
      <c r="B82" s="84" t="s">
        <v>109</v>
      </c>
      <c r="C82" s="85"/>
      <c r="D82" s="22">
        <v>56669.15</v>
      </c>
      <c r="E82" s="22">
        <v>4370.38</v>
      </c>
      <c r="F82" s="23"/>
      <c r="G82" s="25">
        <v>38713.24</v>
      </c>
      <c r="H82" s="25">
        <v>99752.77</v>
      </c>
      <c r="L82" s="14"/>
      <c r="M82" s="26" t="s">
        <v>109</v>
      </c>
      <c r="N82" s="29"/>
    </row>
    <row r="83" spans="1:14" customFormat="1" ht="14.4" x14ac:dyDescent="0.3">
      <c r="A83" s="21"/>
      <c r="B83" s="86" t="s">
        <v>110</v>
      </c>
      <c r="C83" s="87"/>
      <c r="D83" s="28">
        <v>1487557.4</v>
      </c>
      <c r="E83" s="22">
        <v>197257.29</v>
      </c>
      <c r="F83" s="25">
        <v>52977.62</v>
      </c>
      <c r="G83" s="25">
        <v>39053.21</v>
      </c>
      <c r="H83" s="25">
        <v>1776845.52</v>
      </c>
      <c r="L83" s="14"/>
      <c r="M83" s="26"/>
      <c r="N83" s="29" t="s">
        <v>110</v>
      </c>
    </row>
    <row r="84" spans="1:14" customFormat="1" ht="14.4" x14ac:dyDescent="0.3">
      <c r="A84" s="81" t="s">
        <v>111</v>
      </c>
      <c r="B84" s="82"/>
      <c r="C84" s="82"/>
      <c r="D84" s="82"/>
      <c r="E84" s="82"/>
      <c r="F84" s="82"/>
      <c r="G84" s="82"/>
      <c r="H84" s="83"/>
      <c r="L84" s="14" t="s">
        <v>111</v>
      </c>
      <c r="M84" s="26"/>
      <c r="N84" s="29"/>
    </row>
    <row r="85" spans="1:14" customFormat="1" ht="20.399999999999999" x14ac:dyDescent="0.3">
      <c r="A85" s="15">
        <v>33</v>
      </c>
      <c r="B85" s="16" t="s">
        <v>112</v>
      </c>
      <c r="C85" s="16" t="s">
        <v>113</v>
      </c>
      <c r="D85" s="17"/>
      <c r="E85" s="17"/>
      <c r="F85" s="17"/>
      <c r="G85" s="19">
        <v>26119.63</v>
      </c>
      <c r="H85" s="19">
        <v>26119.63</v>
      </c>
      <c r="L85" s="14"/>
      <c r="M85" s="26"/>
      <c r="N85" s="29"/>
    </row>
    <row r="86" spans="1:14" customFormat="1" ht="14.4" x14ac:dyDescent="0.3">
      <c r="A86" s="13"/>
      <c r="B86" s="16"/>
      <c r="C86" s="16"/>
      <c r="D86" s="17"/>
      <c r="E86" s="17"/>
      <c r="F86" s="17"/>
      <c r="G86" s="17" t="s">
        <v>114</v>
      </c>
      <c r="H86" s="17"/>
      <c r="L86" s="14"/>
      <c r="M86" s="26"/>
      <c r="N86" s="29"/>
    </row>
    <row r="87" spans="1:14" customFormat="1" ht="20.399999999999999" x14ac:dyDescent="0.3">
      <c r="A87" s="15">
        <v>34</v>
      </c>
      <c r="B87" s="16" t="s">
        <v>115</v>
      </c>
      <c r="C87" s="16" t="s">
        <v>116</v>
      </c>
      <c r="D87" s="17"/>
      <c r="E87" s="17"/>
      <c r="F87" s="17"/>
      <c r="G87" s="19">
        <v>18243.009999999998</v>
      </c>
      <c r="H87" s="19">
        <v>18243.009999999998</v>
      </c>
      <c r="L87" s="14"/>
      <c r="M87" s="26"/>
      <c r="N87" s="29"/>
    </row>
    <row r="88" spans="1:14" customFormat="1" ht="21.6" x14ac:dyDescent="0.3">
      <c r="A88" s="21"/>
      <c r="B88" s="84" t="s">
        <v>117</v>
      </c>
      <c r="C88" s="85"/>
      <c r="D88" s="30"/>
      <c r="E88" s="30"/>
      <c r="F88" s="23"/>
      <c r="G88" s="25">
        <v>44362.64</v>
      </c>
      <c r="H88" s="25">
        <v>44362.64</v>
      </c>
      <c r="L88" s="14"/>
      <c r="M88" s="26" t="s">
        <v>117</v>
      </c>
      <c r="N88" s="29"/>
    </row>
    <row r="89" spans="1:14" customFormat="1" ht="36.6" x14ac:dyDescent="0.3">
      <c r="A89" s="81" t="s">
        <v>118</v>
      </c>
      <c r="B89" s="82"/>
      <c r="C89" s="82"/>
      <c r="D89" s="82"/>
      <c r="E89" s="82"/>
      <c r="F89" s="82"/>
      <c r="G89" s="82"/>
      <c r="H89" s="83"/>
      <c r="L89" s="14" t="s">
        <v>118</v>
      </c>
      <c r="M89" s="26"/>
      <c r="N89" s="29"/>
    </row>
    <row r="90" spans="1:14" customFormat="1" ht="14.4" x14ac:dyDescent="0.3">
      <c r="A90" s="15">
        <v>35</v>
      </c>
      <c r="B90" s="16" t="s">
        <v>119</v>
      </c>
      <c r="C90" s="16" t="s">
        <v>120</v>
      </c>
      <c r="D90" s="17"/>
      <c r="E90" s="17"/>
      <c r="F90" s="17"/>
      <c r="G90" s="20">
        <v>6879.2</v>
      </c>
      <c r="H90" s="20">
        <v>6879.2</v>
      </c>
      <c r="L90" s="14"/>
      <c r="M90" s="26"/>
      <c r="N90" s="29"/>
    </row>
    <row r="91" spans="1:14" customFormat="1" ht="14.4" x14ac:dyDescent="0.3">
      <c r="A91" s="15">
        <v>36</v>
      </c>
      <c r="B91" s="16" t="s">
        <v>119</v>
      </c>
      <c r="C91" s="16" t="s">
        <v>121</v>
      </c>
      <c r="D91" s="17"/>
      <c r="E91" s="17"/>
      <c r="F91" s="17"/>
      <c r="G91" s="19">
        <v>21492.13</v>
      </c>
      <c r="H91" s="19">
        <v>21492.13</v>
      </c>
      <c r="L91" s="14"/>
      <c r="M91" s="26"/>
      <c r="N91" s="29"/>
    </row>
    <row r="92" spans="1:14" customFormat="1" ht="14.4" x14ac:dyDescent="0.3">
      <c r="A92" s="15">
        <v>37</v>
      </c>
      <c r="B92" s="16" t="s">
        <v>119</v>
      </c>
      <c r="C92" s="16" t="s">
        <v>122</v>
      </c>
      <c r="D92" s="17"/>
      <c r="E92" s="17"/>
      <c r="F92" s="17"/>
      <c r="G92" s="19">
        <v>29006.26</v>
      </c>
      <c r="H92" s="19">
        <v>29006.26</v>
      </c>
      <c r="L92" s="14"/>
      <c r="M92" s="26"/>
      <c r="N92" s="29"/>
    </row>
    <row r="93" spans="1:14" customFormat="1" ht="20.399999999999999" x14ac:dyDescent="0.3">
      <c r="A93" s="15">
        <v>38</v>
      </c>
      <c r="B93" s="16" t="s">
        <v>123</v>
      </c>
      <c r="C93" s="16" t="s">
        <v>124</v>
      </c>
      <c r="D93" s="17"/>
      <c r="E93" s="17"/>
      <c r="F93" s="17"/>
      <c r="G93" s="19">
        <v>3553.69</v>
      </c>
      <c r="H93" s="19">
        <v>3553.69</v>
      </c>
      <c r="L93" s="14"/>
      <c r="M93" s="26"/>
      <c r="N93" s="29"/>
    </row>
    <row r="94" spans="1:14" customFormat="1" ht="14.4" x14ac:dyDescent="0.3">
      <c r="A94" s="13"/>
      <c r="B94" s="16"/>
      <c r="C94" s="16"/>
      <c r="D94" s="17"/>
      <c r="E94" s="17"/>
      <c r="F94" s="17"/>
      <c r="G94" s="17" t="s">
        <v>125</v>
      </c>
      <c r="H94" s="17"/>
      <c r="L94" s="14"/>
      <c r="M94" s="26"/>
      <c r="N94" s="29"/>
    </row>
    <row r="95" spans="1:14" customFormat="1" ht="30.6" x14ac:dyDescent="0.3">
      <c r="A95" s="15">
        <v>39</v>
      </c>
      <c r="B95" s="16" t="s">
        <v>126</v>
      </c>
      <c r="C95" s="16" t="s">
        <v>127</v>
      </c>
      <c r="D95" s="17"/>
      <c r="E95" s="17"/>
      <c r="F95" s="17"/>
      <c r="G95" s="19">
        <v>2829.39</v>
      </c>
      <c r="H95" s="19">
        <v>2829.39</v>
      </c>
      <c r="L95" s="14"/>
      <c r="M95" s="26"/>
      <c r="N95" s="29"/>
    </row>
    <row r="96" spans="1:14" customFormat="1" ht="14.4" x14ac:dyDescent="0.3">
      <c r="A96" s="13"/>
      <c r="B96" s="16"/>
      <c r="C96" s="16"/>
      <c r="D96" s="17"/>
      <c r="E96" s="17"/>
      <c r="F96" s="17"/>
      <c r="G96" s="17" t="s">
        <v>128</v>
      </c>
      <c r="H96" s="17"/>
      <c r="L96" s="14"/>
      <c r="M96" s="26"/>
      <c r="N96" s="29"/>
    </row>
    <row r="97" spans="1:21" customFormat="1" ht="93" x14ac:dyDescent="0.3">
      <c r="A97" s="21"/>
      <c r="B97" s="84" t="s">
        <v>129</v>
      </c>
      <c r="C97" s="85"/>
      <c r="D97" s="30"/>
      <c r="E97" s="30"/>
      <c r="F97" s="23"/>
      <c r="G97" s="25">
        <v>63760.67</v>
      </c>
      <c r="H97" s="25">
        <v>63760.67</v>
      </c>
      <c r="L97" s="14"/>
      <c r="M97" s="26" t="s">
        <v>129</v>
      </c>
      <c r="N97" s="29"/>
    </row>
    <row r="98" spans="1:21" customFormat="1" ht="14.4" x14ac:dyDescent="0.3">
      <c r="A98" s="21"/>
      <c r="B98" s="86" t="s">
        <v>130</v>
      </c>
      <c r="C98" s="87"/>
      <c r="D98" s="28">
        <v>1487557.4</v>
      </c>
      <c r="E98" s="22">
        <v>197257.29</v>
      </c>
      <c r="F98" s="25">
        <v>52977.62</v>
      </c>
      <c r="G98" s="25">
        <v>147176.51999999999</v>
      </c>
      <c r="H98" s="25">
        <v>1884968.83</v>
      </c>
      <c r="L98" s="14"/>
      <c r="M98" s="26"/>
      <c r="N98" s="29" t="s">
        <v>130</v>
      </c>
    </row>
    <row r="99" spans="1:21" customFormat="1" ht="14.4" x14ac:dyDescent="0.3">
      <c r="A99" s="81" t="s">
        <v>131</v>
      </c>
      <c r="B99" s="82"/>
      <c r="C99" s="82"/>
      <c r="D99" s="82"/>
      <c r="E99" s="82"/>
      <c r="F99" s="82"/>
      <c r="G99" s="82"/>
      <c r="H99" s="83"/>
      <c r="L99" s="14" t="s">
        <v>131</v>
      </c>
      <c r="M99" s="26"/>
      <c r="N99" s="29"/>
    </row>
    <row r="100" spans="1:21" customFormat="1" ht="20.399999999999999" x14ac:dyDescent="0.3">
      <c r="A100" s="15">
        <v>40</v>
      </c>
      <c r="B100" s="16" t="s">
        <v>132</v>
      </c>
      <c r="C100" s="16" t="s">
        <v>133</v>
      </c>
      <c r="D100" s="19">
        <v>44626.720000000001</v>
      </c>
      <c r="E100" s="19">
        <v>5917.72</v>
      </c>
      <c r="F100" s="19">
        <v>1589.33</v>
      </c>
      <c r="G100" s="20">
        <v>4415.3</v>
      </c>
      <c r="H100" s="19">
        <v>56549.07</v>
      </c>
      <c r="L100" s="14"/>
      <c r="M100" s="26"/>
      <c r="N100" s="29"/>
    </row>
    <row r="101" spans="1:21" customFormat="1" ht="14.4" x14ac:dyDescent="0.3">
      <c r="A101" s="13"/>
      <c r="B101" s="16"/>
      <c r="C101" s="16"/>
      <c r="D101" s="17" t="s">
        <v>134</v>
      </c>
      <c r="E101" s="17" t="s">
        <v>135</v>
      </c>
      <c r="F101" s="17" t="s">
        <v>136</v>
      </c>
      <c r="G101" s="17" t="s">
        <v>137</v>
      </c>
      <c r="H101" s="17"/>
      <c r="L101" s="14"/>
      <c r="M101" s="26"/>
      <c r="N101" s="29"/>
    </row>
    <row r="102" spans="1:21" customFormat="1" ht="14.4" x14ac:dyDescent="0.3">
      <c r="A102" s="21"/>
      <c r="B102" s="84" t="s">
        <v>138</v>
      </c>
      <c r="C102" s="85"/>
      <c r="D102" s="22">
        <v>44626.720000000001</v>
      </c>
      <c r="E102" s="22">
        <v>5917.72</v>
      </c>
      <c r="F102" s="25">
        <v>1589.33</v>
      </c>
      <c r="G102" s="27">
        <v>4415.3</v>
      </c>
      <c r="H102" s="25">
        <v>56549.07</v>
      </c>
      <c r="L102" s="14"/>
      <c r="M102" s="26" t="s">
        <v>138</v>
      </c>
      <c r="N102" s="29"/>
    </row>
    <row r="103" spans="1:21" customFormat="1" ht="14.4" x14ac:dyDescent="0.3">
      <c r="A103" s="21"/>
      <c r="B103" s="86" t="s">
        <v>139</v>
      </c>
      <c r="C103" s="87"/>
      <c r="D103" s="22">
        <v>1532184.12</v>
      </c>
      <c r="E103" s="22">
        <v>203175.01</v>
      </c>
      <c r="F103" s="25">
        <v>54566.95</v>
      </c>
      <c r="G103" s="25">
        <v>151591.82</v>
      </c>
      <c r="H103" s="27">
        <v>1941517.9</v>
      </c>
      <c r="L103" s="14"/>
      <c r="M103" s="26"/>
      <c r="N103" s="29" t="s">
        <v>139</v>
      </c>
    </row>
    <row r="104" spans="1:21" customFormat="1" ht="14.4" x14ac:dyDescent="0.3">
      <c r="A104" s="81" t="s">
        <v>140</v>
      </c>
      <c r="B104" s="82"/>
      <c r="C104" s="82"/>
      <c r="D104" s="82"/>
      <c r="E104" s="82"/>
      <c r="F104" s="82"/>
      <c r="G104" s="82"/>
      <c r="H104" s="83"/>
      <c r="L104" s="14" t="s">
        <v>140</v>
      </c>
      <c r="M104" s="26"/>
      <c r="N104" s="29"/>
    </row>
    <row r="105" spans="1:21" customFormat="1" ht="14.4" x14ac:dyDescent="0.3">
      <c r="A105" s="15">
        <v>41</v>
      </c>
      <c r="B105" s="16" t="s">
        <v>141</v>
      </c>
      <c r="C105" s="16" t="s">
        <v>142</v>
      </c>
      <c r="D105" s="19">
        <v>306436.82</v>
      </c>
      <c r="E105" s="31">
        <v>40635</v>
      </c>
      <c r="F105" s="19">
        <v>10913.39</v>
      </c>
      <c r="G105" s="19">
        <v>30217.42</v>
      </c>
      <c r="H105" s="19">
        <v>388202.63</v>
      </c>
      <c r="L105" s="14"/>
      <c r="M105" s="26"/>
      <c r="N105" s="29"/>
    </row>
    <row r="106" spans="1:21" customFormat="1" ht="14.4" x14ac:dyDescent="0.3">
      <c r="A106" s="13"/>
      <c r="B106" s="16"/>
      <c r="C106" s="16"/>
      <c r="D106" s="17" t="s">
        <v>143</v>
      </c>
      <c r="E106" s="17" t="s">
        <v>144</v>
      </c>
      <c r="F106" s="17" t="s">
        <v>145</v>
      </c>
      <c r="G106" s="17" t="s">
        <v>146</v>
      </c>
      <c r="H106" s="17"/>
      <c r="L106" s="14"/>
      <c r="M106" s="26"/>
      <c r="N106" s="29"/>
    </row>
    <row r="107" spans="1:21" customFormat="1" ht="14.4" x14ac:dyDescent="0.3">
      <c r="A107" s="21"/>
      <c r="B107" s="84" t="s">
        <v>147</v>
      </c>
      <c r="C107" s="85"/>
      <c r="D107" s="22">
        <v>306436.82</v>
      </c>
      <c r="E107" s="32">
        <v>40635</v>
      </c>
      <c r="F107" s="25">
        <v>10913.39</v>
      </c>
      <c r="G107" s="25">
        <v>30217.42</v>
      </c>
      <c r="H107" s="25">
        <v>388202.63</v>
      </c>
      <c r="L107" s="14"/>
      <c r="M107" s="26" t="s">
        <v>147</v>
      </c>
      <c r="N107" s="29"/>
    </row>
    <row r="108" spans="1:21" customFormat="1" ht="14.4" x14ac:dyDescent="0.3">
      <c r="A108" s="21"/>
      <c r="B108" s="86" t="s">
        <v>148</v>
      </c>
      <c r="C108" s="87"/>
      <c r="D108" s="22">
        <v>1838620.94</v>
      </c>
      <c r="E108" s="22">
        <v>243810.01</v>
      </c>
      <c r="F108" s="25">
        <v>65480.34</v>
      </c>
      <c r="G108" s="25">
        <v>181809.24</v>
      </c>
      <c r="H108" s="25">
        <v>2329720.5299999998</v>
      </c>
      <c r="L108" s="14"/>
      <c r="M108" s="26"/>
      <c r="N108" s="29" t="s">
        <v>148</v>
      </c>
    </row>
    <row r="111" spans="1:21" s="33" customFormat="1" ht="10.199999999999999" x14ac:dyDescent="0.3">
      <c r="A111" s="34" t="s">
        <v>149</v>
      </c>
      <c r="B111" s="35"/>
      <c r="C111" s="88"/>
      <c r="D111" s="88"/>
      <c r="E111" s="89"/>
      <c r="F111" s="89"/>
      <c r="G111" s="89"/>
      <c r="H111" s="89"/>
      <c r="I111" s="36"/>
      <c r="J111" s="36"/>
      <c r="K111" s="36"/>
      <c r="L111" s="36"/>
      <c r="M111" s="36"/>
      <c r="N111" s="36"/>
      <c r="O111" s="36" t="s">
        <v>150</v>
      </c>
      <c r="P111" s="37" t="s">
        <v>150</v>
      </c>
      <c r="Q111" s="36"/>
      <c r="R111" s="36"/>
      <c r="S111" s="36"/>
      <c r="T111" s="36"/>
      <c r="U111" s="36"/>
    </row>
    <row r="112" spans="1:21" s="38" customFormat="1" ht="18.75" customHeight="1" x14ac:dyDescent="0.3">
      <c r="A112" s="39"/>
      <c r="B112" s="39"/>
      <c r="C112" s="73" t="s">
        <v>151</v>
      </c>
      <c r="D112" s="73"/>
      <c r="E112" s="73"/>
      <c r="F112" s="73"/>
      <c r="G112" s="73"/>
      <c r="H112" s="73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</row>
    <row r="113" spans="1:21" s="33" customFormat="1" ht="14.4" x14ac:dyDescent="0.3">
      <c r="A113" s="34" t="s">
        <v>152</v>
      </c>
      <c r="B113" s="35"/>
      <c r="C113"/>
      <c r="D113" s="41"/>
      <c r="E113" s="89"/>
      <c r="F113" s="89"/>
      <c r="G113" s="89"/>
      <c r="H113" s="89"/>
      <c r="I113" s="36"/>
      <c r="J113" s="36"/>
      <c r="K113" s="36"/>
      <c r="L113" s="36"/>
      <c r="M113" s="36"/>
      <c r="N113" s="36"/>
      <c r="O113" s="36"/>
      <c r="P113" s="36"/>
      <c r="Q113" s="37" t="s">
        <v>150</v>
      </c>
      <c r="R113" s="36"/>
      <c r="S113" s="36"/>
      <c r="T113" s="36"/>
      <c r="U113" s="36"/>
    </row>
    <row r="114" spans="1:21" s="38" customFormat="1" ht="18.75" customHeight="1" x14ac:dyDescent="0.3">
      <c r="A114" s="39"/>
      <c r="B114" s="39"/>
      <c r="C114" s="73" t="s">
        <v>151</v>
      </c>
      <c r="D114" s="73"/>
      <c r="E114" s="73"/>
      <c r="F114" s="73"/>
      <c r="G114" s="73"/>
      <c r="H114" s="73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</row>
    <row r="115" spans="1:21" s="33" customFormat="1" ht="10.199999999999999" x14ac:dyDescent="0.3">
      <c r="A115" s="91" t="s">
        <v>153</v>
      </c>
      <c r="B115" s="91"/>
      <c r="C115" s="91"/>
      <c r="D115" s="91"/>
      <c r="E115" s="89"/>
      <c r="F115" s="89"/>
      <c r="G115" s="89"/>
      <c r="H115" s="89"/>
      <c r="I115" s="36"/>
      <c r="J115" s="36"/>
      <c r="K115" s="36"/>
      <c r="L115" s="36"/>
      <c r="M115" s="36"/>
      <c r="N115" s="36"/>
      <c r="O115" s="36"/>
      <c r="P115" s="36"/>
      <c r="Q115" s="36"/>
      <c r="R115" s="37" t="s">
        <v>153</v>
      </c>
      <c r="S115" s="37" t="s">
        <v>150</v>
      </c>
      <c r="T115" s="36"/>
      <c r="U115" s="36"/>
    </row>
    <row r="116" spans="1:21" s="38" customFormat="1" ht="18.75" customHeight="1" x14ac:dyDescent="0.3">
      <c r="A116" s="39"/>
      <c r="B116" s="39"/>
      <c r="C116" s="73" t="s">
        <v>151</v>
      </c>
      <c r="D116" s="73"/>
      <c r="E116" s="73"/>
      <c r="F116" s="73"/>
      <c r="G116" s="73"/>
      <c r="H116" s="73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</row>
    <row r="117" spans="1:21" s="33" customFormat="1" ht="10.199999999999999" x14ac:dyDescent="0.3">
      <c r="A117" s="34" t="s">
        <v>2</v>
      </c>
      <c r="B117" s="35"/>
      <c r="C117" s="90"/>
      <c r="D117" s="90"/>
      <c r="E117" s="89"/>
      <c r="F117" s="89"/>
      <c r="G117" s="89"/>
      <c r="H117" s="89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7" t="s">
        <v>150</v>
      </c>
      <c r="U117" s="37" t="s">
        <v>150</v>
      </c>
    </row>
    <row r="118" spans="1:21" s="38" customFormat="1" ht="18.75" customHeight="1" x14ac:dyDescent="0.3">
      <c r="A118" s="39"/>
      <c r="B118" s="39"/>
      <c r="C118" s="73" t="s">
        <v>154</v>
      </c>
      <c r="D118" s="73"/>
      <c r="E118" s="73"/>
      <c r="F118" s="73"/>
      <c r="G118" s="73"/>
      <c r="H118" s="73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</row>
  </sheetData>
  <mergeCells count="56">
    <mergeCell ref="C116:H116"/>
    <mergeCell ref="C117:D117"/>
    <mergeCell ref="E117:H117"/>
    <mergeCell ref="C118:H118"/>
    <mergeCell ref="C112:H112"/>
    <mergeCell ref="E113:H113"/>
    <mergeCell ref="C114:H114"/>
    <mergeCell ref="A115:D115"/>
    <mergeCell ref="E115:H115"/>
    <mergeCell ref="A104:H104"/>
    <mergeCell ref="B107:C107"/>
    <mergeCell ref="B108:C108"/>
    <mergeCell ref="C111:D111"/>
    <mergeCell ref="E111:H111"/>
    <mergeCell ref="B97:C97"/>
    <mergeCell ref="B98:C98"/>
    <mergeCell ref="A99:H99"/>
    <mergeCell ref="B102:C102"/>
    <mergeCell ref="B103:C103"/>
    <mergeCell ref="B82:C82"/>
    <mergeCell ref="B83:C83"/>
    <mergeCell ref="A84:H84"/>
    <mergeCell ref="B88:C88"/>
    <mergeCell ref="A89:H89"/>
    <mergeCell ref="B54:C54"/>
    <mergeCell ref="A55:H55"/>
    <mergeCell ref="B59:C59"/>
    <mergeCell ref="B60:C60"/>
    <mergeCell ref="A61:H61"/>
    <mergeCell ref="B43:C43"/>
    <mergeCell ref="A44:H44"/>
    <mergeCell ref="B49:C49"/>
    <mergeCell ref="A50:H50"/>
    <mergeCell ref="B53:C53"/>
    <mergeCell ref="A25:H25"/>
    <mergeCell ref="B35:C35"/>
    <mergeCell ref="A36:H36"/>
    <mergeCell ref="B39:C39"/>
    <mergeCell ref="A40:H4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F399-A10C-4F08-BC60-D2D85B58AC49}">
  <dimension ref="A1"/>
  <sheetViews>
    <sheetView topLeftCell="A7" workbookViewId="0">
      <selection activeCell="E28" sqref="E28"/>
    </sheetView>
  </sheetViews>
  <sheetFormatPr defaultColWidth="9.109375" defaultRowHeight="14.4" x14ac:dyDescent="0.3"/>
  <cols>
    <col min="1" max="16384" width="9.109375" style="4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ССР ТЦ - ССРСС по Методике 2020</vt:lpstr>
      <vt:lpstr>выдержки из договора по БГ</vt:lpstr>
      <vt:lpstr>'ССР ТЦ - ССРСС по Методике 2020'!Заголовки_для_печати</vt:lpstr>
      <vt:lpstr>'ССР ТЦ - ССРСС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t.gukova</dc:creator>
  <cp:lastModifiedBy>user</cp:lastModifiedBy>
  <cp:lastPrinted>2023-04-10T11:48:29Z</cp:lastPrinted>
  <dcterms:created xsi:type="dcterms:W3CDTF">2020-09-30T08:50:27Z</dcterms:created>
  <dcterms:modified xsi:type="dcterms:W3CDTF">2024-09-05T15:28:23Z</dcterms:modified>
</cp:coreProperties>
</file>