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E76430-5717-460F-8C36-DFBBFF79EFFC}" xr6:coauthVersionLast="37" xr6:coauthVersionMax="47" xr10:uidLastSave="{00000000-0000-0000-0000-000000000000}"/>
  <bookViews>
    <workbookView xWindow="0" yWindow="0" windowWidth="23040" windowHeight="8544" xr2:uid="{00000000-000D-0000-FFFF-FFFF00000000}"/>
  </bookViews>
  <sheets>
    <sheet name="Лист1" sheetId="3" r:id="rId1"/>
  </sheets>
  <definedNames>
    <definedName name="_xlnm.Print_Area" localSheetId="0">Лист1!$A$1:$N$42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3" l="1"/>
  <c r="J29" i="3" s="1"/>
  <c r="N29" i="3" s="1"/>
  <c r="M42" i="3"/>
  <c r="J34" i="3"/>
  <c r="N34" i="3" s="1"/>
  <c r="J31" i="3"/>
  <c r="N31" i="3" s="1"/>
  <c r="A28" i="3"/>
  <c r="A32" i="3" s="1"/>
  <c r="A35" i="3" s="1"/>
  <c r="A38" i="3" s="1"/>
  <c r="A39" i="3" s="1"/>
  <c r="J27" i="3"/>
  <c r="N27" i="3" s="1"/>
  <c r="H26" i="3"/>
  <c r="J26" i="3" s="1"/>
  <c r="N26" i="3" s="1"/>
  <c r="L25" i="3"/>
  <c r="N25" i="3" s="1"/>
  <c r="H5" i="3"/>
  <c r="J5" i="3" s="1"/>
  <c r="N5" i="3" s="1"/>
  <c r="J6" i="3"/>
  <c r="N6" i="3" s="1"/>
  <c r="A7" i="3"/>
  <c r="L4" i="3"/>
  <c r="N4" i="3" s="1"/>
  <c r="H32" i="3" l="1"/>
  <c r="J33" i="3" s="1"/>
  <c r="N33" i="3" s="1"/>
  <c r="L28" i="3"/>
  <c r="N28" i="3" s="1"/>
  <c r="J30" i="3"/>
  <c r="N30" i="3" s="1"/>
  <c r="L32" i="3"/>
  <c r="H35" i="3" l="1"/>
  <c r="H37" i="3" s="1"/>
  <c r="J37" i="3" s="1"/>
  <c r="N37" i="3" s="1"/>
  <c r="N32" i="3"/>
  <c r="J36" i="3"/>
  <c r="L35" i="3"/>
  <c r="N35" i="3" s="1"/>
  <c r="H39" i="3"/>
  <c r="H38" i="3" l="1"/>
  <c r="L38" i="3" s="1"/>
  <c r="N38" i="3" s="1"/>
  <c r="J41" i="3"/>
  <c r="N41" i="3" s="1"/>
  <c r="L39" i="3"/>
  <c r="N39" i="3" s="1"/>
  <c r="J40" i="3"/>
  <c r="N40" i="3" s="1"/>
  <c r="N36" i="3"/>
  <c r="L42" i="3"/>
  <c r="N42" i="3" l="1"/>
  <c r="J42" i="3"/>
  <c r="J10" i="3" l="1"/>
  <c r="N10" i="3" s="1"/>
  <c r="M21" i="3"/>
  <c r="J13" i="3" l="1"/>
  <c r="N13" i="3" s="1"/>
  <c r="H11" i="3"/>
  <c r="A11" i="3"/>
  <c r="A14" i="3" s="1"/>
  <c r="J9" i="3"/>
  <c r="N9" i="3" s="1"/>
  <c r="J8" i="3"/>
  <c r="N8" i="3" s="1"/>
  <c r="L7" i="3"/>
  <c r="N7" i="3" l="1"/>
  <c r="A17" i="3"/>
  <c r="A18" i="3" s="1"/>
  <c r="J12" i="3"/>
  <c r="N12" i="3" s="1"/>
  <c r="H14" i="3"/>
  <c r="L11" i="3"/>
  <c r="N11" i="3" s="1"/>
  <c r="H18" i="3" l="1"/>
  <c r="H17" i="3"/>
  <c r="H16" i="3"/>
  <c r="J16" i="3" s="1"/>
  <c r="N16" i="3" s="1"/>
  <c r="J15" i="3"/>
  <c r="L14" i="3"/>
  <c r="N14" i="3" s="1"/>
  <c r="H19" i="3" l="1"/>
  <c r="J19" i="3" s="1"/>
  <c r="N19" i="3" s="1"/>
  <c r="J20" i="3"/>
  <c r="N20" i="3" s="1"/>
  <c r="L17" i="3"/>
  <c r="L18" i="3"/>
  <c r="N18" i="3" s="1"/>
  <c r="N15" i="3"/>
  <c r="N17" i="3" l="1"/>
  <c r="N21" i="3" s="1"/>
  <c r="N43" i="3" s="1"/>
  <c r="L21" i="3"/>
  <c r="J21" i="3"/>
</calcChain>
</file>

<file path=xl/sharedStrings.xml><?xml version="1.0" encoding="utf-8"?>
<sst xmlns="http://schemas.openxmlformats.org/spreadsheetml/2006/main" count="92" uniqueCount="40">
  <si>
    <t>№</t>
  </si>
  <si>
    <t>Кол-во</t>
  </si>
  <si>
    <t>м2</t>
  </si>
  <si>
    <t>Ед. изм.</t>
  </si>
  <si>
    <t>м3</t>
  </si>
  <si>
    <t>кг</t>
  </si>
  <si>
    <t>м.пог</t>
  </si>
  <si>
    <t>Обработка бетона затирочными машинами</t>
  </si>
  <si>
    <t>Наименование работ и материалов</t>
  </si>
  <si>
    <t>Цена за ед. материала, руб.</t>
  </si>
  <si>
    <t>Стоимость материала, руб.</t>
  </si>
  <si>
    <t>Цена за ед. работ, руб.</t>
  </si>
  <si>
    <t>Стоимость работ, руб.</t>
  </si>
  <si>
    <t>Общая стоимость, руб. с НДС 20%</t>
  </si>
  <si>
    <t>ИНН 5032208603
КПП 503201001
ОГРН 1155032006986</t>
  </si>
  <si>
    <t>шт</t>
  </si>
  <si>
    <t xml:space="preserve">Проволока вязальная </t>
  </si>
  <si>
    <t>АБН</t>
  </si>
  <si>
    <t>смена</t>
  </si>
  <si>
    <t>Пространственные фиксаторы</t>
  </si>
  <si>
    <t xml:space="preserve">1. Расчёт стоимости устройства монолитной армированной плиты пола </t>
  </si>
  <si>
    <t>ИТОГО по расчёту 1, в том числе НДС 20%</t>
  </si>
  <si>
    <t xml:space="preserve">Бетон В25 </t>
  </si>
  <si>
    <t>л</t>
  </si>
  <si>
    <t>Нарезка усадочных швов</t>
  </si>
  <si>
    <t>Герметизация усадочных швов</t>
  </si>
  <si>
    <t>Жгут п/э 6 мм</t>
  </si>
  <si>
    <t>Герметик п/у серый (600 мл)</t>
  </si>
  <si>
    <t>туб</t>
  </si>
  <si>
    <t>Консервирующая мембранообразущая пропитка (расход 0,1 л/м2)</t>
  </si>
  <si>
    <t>Устройство бетонной плиты 80 мм</t>
  </si>
  <si>
    <t>Рулонная гидроизоляция самоклеящаяся</t>
  </si>
  <si>
    <t>Устройство гидроизоляции</t>
  </si>
  <si>
    <t>Праймер Технониколь</t>
  </si>
  <si>
    <t>Арматурные сетка  Ø 8 мм</t>
  </si>
  <si>
    <t>Устройство арматурной сетки (яч.200×200 мм)</t>
  </si>
  <si>
    <t>Минеральный упрочнитель на корундовой основе (расход 3,5 кг/м2)</t>
  </si>
  <si>
    <t xml:space="preserve">2. Расчёт стоимости устройства монолитной армированной плиты пола </t>
  </si>
  <si>
    <t>ИТОГО по расчёту 2, в том числе НДС 20%</t>
  </si>
  <si>
    <t>ИТОГО по расчёту 1-2, в том числе НДС 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</si>
</sst>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8" tint="-0.49998474074526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2" xfId="1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 wrapText="1"/>
    </xf>
    <xf numFmtId="4" fontId="4" fillId="0" borderId="0" xfId="1" applyNumberFormat="1" applyFont="1" applyBorder="1" applyAlignment="1">
      <alignment horizontal="center" vertical="center" wrapText="1"/>
    </xf>
    <xf numFmtId="4" fontId="4" fillId="0" borderId="5" xfId="1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43" fontId="2" fillId="2" borderId="3" xfId="1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43" fontId="4" fillId="0" borderId="1" xfId="1" applyFont="1" applyBorder="1" applyAlignment="1">
      <alignment vertical="center" wrapText="1"/>
    </xf>
    <xf numFmtId="43" fontId="0" fillId="0" borderId="0" xfId="1" applyFont="1"/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3" fontId="0" fillId="0" borderId="0" xfId="0" applyNumberFormat="1"/>
    <xf numFmtId="43" fontId="6" fillId="3" borderId="8" xfId="1" applyFont="1" applyFill="1" applyBorder="1" applyAlignment="1">
      <alignment horizontal="center" vertical="center"/>
    </xf>
    <xf numFmtId="4" fontId="4" fillId="0" borderId="4" xfId="1" applyNumberFormat="1" applyFont="1" applyBorder="1" applyAlignment="1">
      <alignment horizontal="center" vertical="center"/>
    </xf>
    <xf numFmtId="4" fontId="4" fillId="0" borderId="5" xfId="1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4" xfId="0" applyFont="1" applyBorder="1" applyAlignment="1"/>
    <xf numFmtId="43" fontId="10" fillId="0" borderId="0" xfId="0" applyNumberFormat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656216</xdr:colOff>
      <xdr:row>1</xdr:row>
      <xdr:rowOff>0</xdr:rowOff>
    </xdr:to>
    <xdr:pic>
      <xdr:nvPicPr>
        <xdr:cNvPr id="2" name="Рисунок 1" descr="C:\Users\natal\AppData\Local\Microsoft\Windows\INetCache\Content.Word\Логотип Фаворит.jpe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755776" cy="906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3"/>
  <sheetViews>
    <sheetView tabSelected="1" topLeftCell="A27" zoomScaleNormal="100" zoomScaleSheetLayoutView="100" workbookViewId="0">
      <selection activeCell="H30" sqref="H30"/>
    </sheetView>
  </sheetViews>
  <sheetFormatPr defaultColWidth="8.77734375" defaultRowHeight="14.4" x14ac:dyDescent="0.3"/>
  <cols>
    <col min="1" max="1" width="6.33203125" customWidth="1"/>
    <col min="6" max="6" width="10.6640625" customWidth="1"/>
    <col min="7" max="7" width="6.6640625" customWidth="1"/>
    <col min="8" max="8" width="10.77734375" customWidth="1"/>
    <col min="9" max="9" width="12.44140625" style="26" customWidth="1"/>
    <col min="10" max="10" width="15.33203125" style="24" customWidth="1"/>
    <col min="11" max="11" width="12.44140625" customWidth="1"/>
    <col min="12" max="12" width="15.44140625" customWidth="1"/>
    <col min="13" max="13" width="0" hidden="1" customWidth="1"/>
    <col min="14" max="14" width="16.6640625" customWidth="1"/>
    <col min="16" max="16" width="12" bestFit="1" customWidth="1"/>
  </cols>
  <sheetData>
    <row r="1" spans="1:14" ht="78.45" customHeight="1" x14ac:dyDescent="0.3">
      <c r="G1" s="18"/>
      <c r="H1" s="19"/>
      <c r="I1" s="45" t="s">
        <v>14</v>
      </c>
      <c r="J1" s="45"/>
      <c r="K1" s="45"/>
      <c r="L1" s="45"/>
      <c r="M1" s="45"/>
    </row>
    <row r="2" spans="1:14" ht="15" customHeight="1" x14ac:dyDescent="0.3">
      <c r="A2" s="44" t="s">
        <v>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 ht="39.6" x14ac:dyDescent="0.3">
      <c r="A3" s="20" t="s">
        <v>0</v>
      </c>
      <c r="B3" s="41" t="s">
        <v>8</v>
      </c>
      <c r="C3" s="42"/>
      <c r="D3" s="42"/>
      <c r="E3" s="42"/>
      <c r="F3" s="43"/>
      <c r="G3" s="11" t="s">
        <v>3</v>
      </c>
      <c r="H3" s="20" t="s">
        <v>1</v>
      </c>
      <c r="I3" s="12" t="s">
        <v>9</v>
      </c>
      <c r="J3" s="21" t="s">
        <v>10</v>
      </c>
      <c r="K3" s="11" t="s">
        <v>11</v>
      </c>
      <c r="L3" s="11" t="s">
        <v>12</v>
      </c>
      <c r="M3" s="1"/>
      <c r="N3" s="11" t="s">
        <v>13</v>
      </c>
    </row>
    <row r="4" spans="1:14" ht="13.95" customHeight="1" x14ac:dyDescent="0.3">
      <c r="A4" s="4">
        <v>1</v>
      </c>
      <c r="B4" s="35" t="s">
        <v>32</v>
      </c>
      <c r="C4" s="36"/>
      <c r="D4" s="36"/>
      <c r="E4" s="36"/>
      <c r="F4" s="37"/>
      <c r="G4" s="5" t="s">
        <v>2</v>
      </c>
      <c r="H4" s="13">
        <v>3545</v>
      </c>
      <c r="I4" s="8"/>
      <c r="J4" s="22"/>
      <c r="K4" s="5">
        <v>200</v>
      </c>
      <c r="L4" s="3">
        <f t="shared" ref="L4" si="0">H4*K4</f>
        <v>709000</v>
      </c>
      <c r="M4" s="4"/>
      <c r="N4" s="5">
        <f t="shared" ref="N4:N5" si="1">L4+J4</f>
        <v>709000</v>
      </c>
    </row>
    <row r="5" spans="1:14" x14ac:dyDescent="0.3">
      <c r="A5" s="4"/>
      <c r="B5" s="32" t="s">
        <v>33</v>
      </c>
      <c r="C5" s="33"/>
      <c r="D5" s="33"/>
      <c r="E5" s="33"/>
      <c r="F5" s="34"/>
      <c r="G5" s="5" t="s">
        <v>5</v>
      </c>
      <c r="H5" s="3">
        <f>MROUND(H4*0.3,20)</f>
        <v>1060</v>
      </c>
      <c r="I5" s="7">
        <v>250</v>
      </c>
      <c r="J5" s="22">
        <f>I5*H5</f>
        <v>265000</v>
      </c>
      <c r="K5" s="3"/>
      <c r="L5" s="3"/>
      <c r="M5" s="6"/>
      <c r="N5" s="5">
        <f t="shared" si="1"/>
        <v>265000</v>
      </c>
    </row>
    <row r="6" spans="1:14" x14ac:dyDescent="0.3">
      <c r="A6" s="4"/>
      <c r="B6" s="32" t="s">
        <v>31</v>
      </c>
      <c r="C6" s="33"/>
      <c r="D6" s="33"/>
      <c r="E6" s="33"/>
      <c r="F6" s="34"/>
      <c r="G6" s="5" t="s">
        <v>2</v>
      </c>
      <c r="H6" s="3">
        <v>3945</v>
      </c>
      <c r="I6" s="7">
        <v>300</v>
      </c>
      <c r="J6" s="22">
        <f>I6*H6</f>
        <v>1183500</v>
      </c>
      <c r="K6" s="3"/>
      <c r="L6" s="3"/>
      <c r="M6" s="6"/>
      <c r="N6" s="5">
        <f t="shared" ref="N6" si="2">L6+J6</f>
        <v>1183500</v>
      </c>
    </row>
    <row r="7" spans="1:14" ht="13.95" customHeight="1" x14ac:dyDescent="0.3">
      <c r="A7" s="4">
        <f>A4+1</f>
        <v>2</v>
      </c>
      <c r="B7" s="35" t="s">
        <v>35</v>
      </c>
      <c r="C7" s="36"/>
      <c r="D7" s="36"/>
      <c r="E7" s="36"/>
      <c r="F7" s="37"/>
      <c r="G7" s="5" t="s">
        <v>2</v>
      </c>
      <c r="H7" s="13">
        <v>3545</v>
      </c>
      <c r="I7" s="8"/>
      <c r="J7" s="22"/>
      <c r="K7" s="5">
        <v>200</v>
      </c>
      <c r="L7" s="3">
        <f t="shared" ref="L7:L14" si="3">H7*K7</f>
        <v>709000</v>
      </c>
      <c r="M7" s="4"/>
      <c r="N7" s="5">
        <f t="shared" ref="N7:N20" si="4">L7+J7</f>
        <v>709000</v>
      </c>
    </row>
    <row r="8" spans="1:14" ht="13.95" customHeight="1" x14ac:dyDescent="0.3">
      <c r="A8" s="2"/>
      <c r="B8" s="38" t="s">
        <v>19</v>
      </c>
      <c r="C8" s="39"/>
      <c r="D8" s="39"/>
      <c r="E8" s="39"/>
      <c r="F8" s="40"/>
      <c r="G8" s="8" t="s">
        <v>15</v>
      </c>
      <c r="H8" s="7">
        <v>8000</v>
      </c>
      <c r="I8" s="7">
        <v>8</v>
      </c>
      <c r="J8" s="22">
        <f t="shared" ref="J8:J10" si="5">I8*H8</f>
        <v>64000</v>
      </c>
      <c r="K8" s="7"/>
      <c r="L8" s="3"/>
      <c r="M8" s="14"/>
      <c r="N8" s="5">
        <f t="shared" si="4"/>
        <v>64000</v>
      </c>
    </row>
    <row r="9" spans="1:14" ht="15" customHeight="1" x14ac:dyDescent="0.3">
      <c r="A9" s="4"/>
      <c r="B9" s="38" t="s">
        <v>16</v>
      </c>
      <c r="C9" s="39"/>
      <c r="D9" s="39"/>
      <c r="E9" s="39"/>
      <c r="F9" s="40"/>
      <c r="G9" s="5" t="s">
        <v>5</v>
      </c>
      <c r="H9" s="7">
        <v>150</v>
      </c>
      <c r="I9" s="7">
        <v>150</v>
      </c>
      <c r="J9" s="22">
        <f t="shared" si="5"/>
        <v>22500</v>
      </c>
      <c r="K9" s="7"/>
      <c r="L9" s="3"/>
      <c r="M9" s="15"/>
      <c r="N9" s="5">
        <f t="shared" si="4"/>
        <v>22500</v>
      </c>
    </row>
    <row r="10" spans="1:14" x14ac:dyDescent="0.3">
      <c r="A10" s="4"/>
      <c r="B10" s="32" t="s">
        <v>34</v>
      </c>
      <c r="C10" s="33"/>
      <c r="D10" s="33"/>
      <c r="E10" s="33"/>
      <c r="F10" s="34"/>
      <c r="G10" s="5" t="s">
        <v>2</v>
      </c>
      <c r="H10" s="7">
        <v>4608</v>
      </c>
      <c r="I10" s="7">
        <v>300</v>
      </c>
      <c r="J10" s="22">
        <f t="shared" si="5"/>
        <v>1382400</v>
      </c>
      <c r="K10" s="7"/>
      <c r="L10" s="3"/>
      <c r="M10" s="15"/>
      <c r="N10" s="5">
        <f t="shared" si="4"/>
        <v>1382400</v>
      </c>
    </row>
    <row r="11" spans="1:14" ht="15" customHeight="1" x14ac:dyDescent="0.3">
      <c r="A11" s="4">
        <f>A7+1</f>
        <v>3</v>
      </c>
      <c r="B11" s="35" t="s">
        <v>30</v>
      </c>
      <c r="C11" s="36"/>
      <c r="D11" s="36"/>
      <c r="E11" s="36"/>
      <c r="F11" s="37"/>
      <c r="G11" s="5" t="s">
        <v>2</v>
      </c>
      <c r="H11" s="17">
        <f>H7</f>
        <v>3545</v>
      </c>
      <c r="I11" s="7"/>
      <c r="J11" s="22"/>
      <c r="K11" s="3">
        <v>300</v>
      </c>
      <c r="L11" s="3">
        <f t="shared" si="3"/>
        <v>1063500</v>
      </c>
      <c r="M11" s="4"/>
      <c r="N11" s="5">
        <f t="shared" si="4"/>
        <v>1063500</v>
      </c>
    </row>
    <row r="12" spans="1:14" ht="15" customHeight="1" x14ac:dyDescent="0.3">
      <c r="A12" s="4"/>
      <c r="B12" s="32" t="s">
        <v>22</v>
      </c>
      <c r="C12" s="33"/>
      <c r="D12" s="33"/>
      <c r="E12" s="33"/>
      <c r="F12" s="34"/>
      <c r="G12" s="5" t="s">
        <v>4</v>
      </c>
      <c r="H12" s="3">
        <v>292</v>
      </c>
      <c r="I12" s="7">
        <v>7500</v>
      </c>
      <c r="J12" s="23">
        <f>H12*I12</f>
        <v>2190000</v>
      </c>
      <c r="K12" s="7"/>
      <c r="L12" s="3"/>
      <c r="M12" s="14"/>
      <c r="N12" s="5">
        <f t="shared" si="4"/>
        <v>2190000</v>
      </c>
    </row>
    <row r="13" spans="1:14" x14ac:dyDescent="0.3">
      <c r="A13" s="2"/>
      <c r="B13" s="38" t="s">
        <v>17</v>
      </c>
      <c r="C13" s="39"/>
      <c r="D13" s="39"/>
      <c r="E13" s="39"/>
      <c r="F13" s="40"/>
      <c r="G13" s="8" t="s">
        <v>18</v>
      </c>
      <c r="H13" s="7">
        <v>7</v>
      </c>
      <c r="I13" s="7">
        <v>50000</v>
      </c>
      <c r="J13" s="23">
        <f>H13*I13</f>
        <v>350000</v>
      </c>
      <c r="K13" s="7"/>
      <c r="L13" s="3"/>
      <c r="M13" s="16"/>
      <c r="N13" s="5">
        <f t="shared" si="4"/>
        <v>350000</v>
      </c>
    </row>
    <row r="14" spans="1:14" ht="15" customHeight="1" x14ac:dyDescent="0.3">
      <c r="A14" s="4">
        <f>A11+1</f>
        <v>4</v>
      </c>
      <c r="B14" s="35" t="s">
        <v>7</v>
      </c>
      <c r="C14" s="36"/>
      <c r="D14" s="36"/>
      <c r="E14" s="36"/>
      <c r="F14" s="37"/>
      <c r="G14" s="5" t="s">
        <v>2</v>
      </c>
      <c r="H14" s="17">
        <f>H11</f>
        <v>3545</v>
      </c>
      <c r="I14" s="7"/>
      <c r="J14" s="22"/>
      <c r="K14" s="3">
        <v>300</v>
      </c>
      <c r="L14" s="3">
        <f t="shared" si="3"/>
        <v>1063500</v>
      </c>
      <c r="M14" s="4"/>
      <c r="N14" s="5">
        <f t="shared" si="4"/>
        <v>1063500</v>
      </c>
    </row>
    <row r="15" spans="1:14" ht="26.55" customHeight="1" x14ac:dyDescent="0.3">
      <c r="A15" s="4"/>
      <c r="B15" s="38" t="s">
        <v>36</v>
      </c>
      <c r="C15" s="39"/>
      <c r="D15" s="39"/>
      <c r="E15" s="39"/>
      <c r="F15" s="40"/>
      <c r="G15" s="5" t="s">
        <v>5</v>
      </c>
      <c r="H15" s="3">
        <v>12500</v>
      </c>
      <c r="I15" s="7">
        <v>33</v>
      </c>
      <c r="J15" s="3">
        <f t="shared" ref="J15:J16" si="6">I15*H15</f>
        <v>412500</v>
      </c>
      <c r="K15" s="3"/>
      <c r="L15" s="3"/>
      <c r="M15" s="29"/>
      <c r="N15" s="5">
        <f t="shared" si="4"/>
        <v>412500</v>
      </c>
    </row>
    <row r="16" spans="1:14" ht="27" customHeight="1" x14ac:dyDescent="0.3">
      <c r="A16" s="2"/>
      <c r="B16" s="38" t="s">
        <v>29</v>
      </c>
      <c r="C16" s="39"/>
      <c r="D16" s="39"/>
      <c r="E16" s="39"/>
      <c r="F16" s="40"/>
      <c r="G16" s="8" t="s">
        <v>23</v>
      </c>
      <c r="H16" s="7">
        <f>MROUND(H14*0.1,10)</f>
        <v>350</v>
      </c>
      <c r="I16" s="7">
        <v>450</v>
      </c>
      <c r="J16" s="3">
        <f t="shared" si="6"/>
        <v>157500</v>
      </c>
      <c r="K16" s="3"/>
      <c r="L16" s="3"/>
      <c r="M16" s="30"/>
      <c r="N16" s="5">
        <f t="shared" si="4"/>
        <v>157500</v>
      </c>
    </row>
    <row r="17" spans="1:16" ht="15" customHeight="1" x14ac:dyDescent="0.3">
      <c r="A17" s="4">
        <f>A14+1</f>
        <v>5</v>
      </c>
      <c r="B17" s="35" t="s">
        <v>24</v>
      </c>
      <c r="C17" s="36"/>
      <c r="D17" s="36"/>
      <c r="E17" s="36"/>
      <c r="F17" s="37"/>
      <c r="G17" s="8" t="s">
        <v>2</v>
      </c>
      <c r="H17" s="31">
        <f>H14</f>
        <v>3545</v>
      </c>
      <c r="I17" s="7"/>
      <c r="J17" s="22"/>
      <c r="K17" s="7">
        <v>100</v>
      </c>
      <c r="L17" s="3">
        <f t="shared" ref="L17:L18" si="7">H17*K17</f>
        <v>354500</v>
      </c>
      <c r="M17" s="4"/>
      <c r="N17" s="5">
        <f t="shared" si="4"/>
        <v>354500</v>
      </c>
    </row>
    <row r="18" spans="1:16" ht="15" customHeight="1" x14ac:dyDescent="0.3">
      <c r="A18" s="4">
        <f>A17+1</f>
        <v>6</v>
      </c>
      <c r="B18" s="35" t="s">
        <v>25</v>
      </c>
      <c r="C18" s="36"/>
      <c r="D18" s="36"/>
      <c r="E18" s="36"/>
      <c r="F18" s="37"/>
      <c r="G18" s="8" t="s">
        <v>2</v>
      </c>
      <c r="H18" s="31">
        <f>H14</f>
        <v>3545</v>
      </c>
      <c r="I18" s="7"/>
      <c r="J18" s="22"/>
      <c r="K18" s="7">
        <v>100</v>
      </c>
      <c r="L18" s="3">
        <f t="shared" si="7"/>
        <v>354500</v>
      </c>
      <c r="M18" s="4"/>
      <c r="N18" s="5">
        <f t="shared" si="4"/>
        <v>354500</v>
      </c>
    </row>
    <row r="19" spans="1:16" ht="15" customHeight="1" x14ac:dyDescent="0.3">
      <c r="A19" s="2"/>
      <c r="B19" s="38" t="s">
        <v>26</v>
      </c>
      <c r="C19" s="39"/>
      <c r="D19" s="39"/>
      <c r="E19" s="39"/>
      <c r="F19" s="40"/>
      <c r="G19" s="8" t="s">
        <v>6</v>
      </c>
      <c r="H19" s="7">
        <f>MROUND(H18/1.5*1.1,500)</f>
        <v>2500</v>
      </c>
      <c r="I19" s="7">
        <v>12</v>
      </c>
      <c r="J19" s="22">
        <f t="shared" ref="J19:J20" si="8">I19*H19</f>
        <v>30000</v>
      </c>
      <c r="K19" s="7"/>
      <c r="L19" s="3"/>
      <c r="M19" s="14"/>
      <c r="N19" s="5">
        <f t="shared" si="4"/>
        <v>30000</v>
      </c>
    </row>
    <row r="20" spans="1:16" ht="15" customHeight="1" x14ac:dyDescent="0.3">
      <c r="A20" s="2"/>
      <c r="B20" s="38" t="s">
        <v>27</v>
      </c>
      <c r="C20" s="39"/>
      <c r="D20" s="39"/>
      <c r="E20" s="39"/>
      <c r="F20" s="40"/>
      <c r="G20" s="8" t="s">
        <v>28</v>
      </c>
      <c r="H20" s="7">
        <v>160</v>
      </c>
      <c r="I20" s="7">
        <v>600</v>
      </c>
      <c r="J20" s="22">
        <f t="shared" si="8"/>
        <v>96000</v>
      </c>
      <c r="K20" s="7"/>
      <c r="L20" s="3"/>
      <c r="M20" s="14"/>
      <c r="N20" s="5">
        <f t="shared" si="4"/>
        <v>96000</v>
      </c>
    </row>
    <row r="21" spans="1:16" x14ac:dyDescent="0.3">
      <c r="A21" s="10" t="s">
        <v>21</v>
      </c>
      <c r="B21" s="10"/>
      <c r="C21" s="10"/>
      <c r="D21" s="10"/>
      <c r="E21" s="10"/>
      <c r="F21" s="10"/>
      <c r="G21" s="10"/>
      <c r="H21" s="10"/>
      <c r="I21" s="25"/>
      <c r="J21" s="9">
        <f>SUM(J7:J20)</f>
        <v>4704900</v>
      </c>
      <c r="K21" s="9"/>
      <c r="L21" s="9">
        <f>SUM(L7:L20)</f>
        <v>3545000</v>
      </c>
      <c r="M21" s="9">
        <f>SUM(M7:M20)</f>
        <v>0</v>
      </c>
      <c r="N21" s="9">
        <f>SUM(N7:N20)</f>
        <v>8249900</v>
      </c>
      <c r="O21" s="28"/>
      <c r="P21" s="27"/>
    </row>
    <row r="23" spans="1:16" ht="15" customHeight="1" x14ac:dyDescent="0.3">
      <c r="A23" s="44" t="s">
        <v>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6" ht="39.6" x14ac:dyDescent="0.3">
      <c r="A24" s="20" t="s">
        <v>0</v>
      </c>
      <c r="B24" s="41" t="s">
        <v>8</v>
      </c>
      <c r="C24" s="42"/>
      <c r="D24" s="42"/>
      <c r="E24" s="42"/>
      <c r="F24" s="43"/>
      <c r="G24" s="11" t="s">
        <v>3</v>
      </c>
      <c r="H24" s="20" t="s">
        <v>1</v>
      </c>
      <c r="I24" s="12" t="s">
        <v>9</v>
      </c>
      <c r="J24" s="21" t="s">
        <v>10</v>
      </c>
      <c r="K24" s="11" t="s">
        <v>11</v>
      </c>
      <c r="L24" s="11" t="s">
        <v>12</v>
      </c>
      <c r="M24" s="1"/>
      <c r="N24" s="11" t="s">
        <v>13</v>
      </c>
    </row>
    <row r="25" spans="1:16" ht="13.95" customHeight="1" x14ac:dyDescent="0.3">
      <c r="A25" s="4">
        <v>1</v>
      </c>
      <c r="B25" s="35" t="s">
        <v>32</v>
      </c>
      <c r="C25" s="36"/>
      <c r="D25" s="36"/>
      <c r="E25" s="36"/>
      <c r="F25" s="37"/>
      <c r="G25" s="5" t="s">
        <v>2</v>
      </c>
      <c r="H25" s="13">
        <v>4580</v>
      </c>
      <c r="I25" s="8"/>
      <c r="J25" s="22"/>
      <c r="K25" s="5">
        <v>200</v>
      </c>
      <c r="L25" s="3">
        <f t="shared" ref="L25" si="9">H25*K25</f>
        <v>916000</v>
      </c>
      <c r="M25" s="4"/>
      <c r="N25" s="5">
        <f t="shared" ref="N25:N41" si="10">L25+J25</f>
        <v>916000</v>
      </c>
    </row>
    <row r="26" spans="1:16" x14ac:dyDescent="0.3">
      <c r="A26" s="4"/>
      <c r="B26" s="32" t="s">
        <v>33</v>
      </c>
      <c r="C26" s="33"/>
      <c r="D26" s="33"/>
      <c r="E26" s="33"/>
      <c r="F26" s="34"/>
      <c r="G26" s="5" t="s">
        <v>5</v>
      </c>
      <c r="H26" s="3">
        <f>MROUND(H25*0.3,20)</f>
        <v>1380</v>
      </c>
      <c r="I26" s="7">
        <v>250</v>
      </c>
      <c r="J26" s="22">
        <f>I26*H26</f>
        <v>345000</v>
      </c>
      <c r="K26" s="3"/>
      <c r="L26" s="3"/>
      <c r="M26" s="6"/>
      <c r="N26" s="5">
        <f t="shared" si="10"/>
        <v>345000</v>
      </c>
    </row>
    <row r="27" spans="1:16" x14ac:dyDescent="0.3">
      <c r="A27" s="4"/>
      <c r="B27" s="32" t="s">
        <v>31</v>
      </c>
      <c r="C27" s="33"/>
      <c r="D27" s="33"/>
      <c r="E27" s="33"/>
      <c r="F27" s="34"/>
      <c r="G27" s="5" t="s">
        <v>2</v>
      </c>
      <c r="H27" s="3">
        <v>5040</v>
      </c>
      <c r="I27" s="7">
        <v>300</v>
      </c>
      <c r="J27" s="22">
        <f>I27*H27</f>
        <v>1512000</v>
      </c>
      <c r="K27" s="3"/>
      <c r="L27" s="3"/>
      <c r="M27" s="6"/>
      <c r="N27" s="5">
        <f t="shared" si="10"/>
        <v>1512000</v>
      </c>
    </row>
    <row r="28" spans="1:16" ht="13.95" customHeight="1" x14ac:dyDescent="0.3">
      <c r="A28" s="4">
        <f>A25+1</f>
        <v>2</v>
      </c>
      <c r="B28" s="35" t="s">
        <v>35</v>
      </c>
      <c r="C28" s="36"/>
      <c r="D28" s="36"/>
      <c r="E28" s="36"/>
      <c r="F28" s="37"/>
      <c r="G28" s="5" t="s">
        <v>2</v>
      </c>
      <c r="H28" s="13">
        <f>H25</f>
        <v>4580</v>
      </c>
      <c r="I28" s="8"/>
      <c r="J28" s="22"/>
      <c r="K28" s="5">
        <v>200</v>
      </c>
      <c r="L28" s="3">
        <f t="shared" ref="L28" si="11">H28*K28</f>
        <v>916000</v>
      </c>
      <c r="M28" s="4"/>
      <c r="N28" s="5">
        <f t="shared" si="10"/>
        <v>916000</v>
      </c>
    </row>
    <row r="29" spans="1:16" ht="13.95" customHeight="1" x14ac:dyDescent="0.3">
      <c r="A29" s="2"/>
      <c r="B29" s="38" t="s">
        <v>19</v>
      </c>
      <c r="C29" s="39"/>
      <c r="D29" s="39"/>
      <c r="E29" s="39"/>
      <c r="F29" s="40"/>
      <c r="G29" s="8" t="s">
        <v>15</v>
      </c>
      <c r="H29" s="7">
        <v>10000</v>
      </c>
      <c r="I29" s="7">
        <v>8</v>
      </c>
      <c r="J29" s="22">
        <f t="shared" ref="J29:J31" si="12">I29*H29</f>
        <v>80000</v>
      </c>
      <c r="K29" s="7"/>
      <c r="L29" s="3"/>
      <c r="M29" s="14"/>
      <c r="N29" s="5">
        <f t="shared" si="10"/>
        <v>80000</v>
      </c>
    </row>
    <row r="30" spans="1:16" ht="15" customHeight="1" x14ac:dyDescent="0.3">
      <c r="A30" s="4"/>
      <c r="B30" s="38" t="s">
        <v>16</v>
      </c>
      <c r="C30" s="39"/>
      <c r="D30" s="39"/>
      <c r="E30" s="39"/>
      <c r="F30" s="40"/>
      <c r="G30" s="5" t="s">
        <v>5</v>
      </c>
      <c r="H30" s="7">
        <v>200</v>
      </c>
      <c r="I30" s="7">
        <v>150</v>
      </c>
      <c r="J30" s="22">
        <f t="shared" si="12"/>
        <v>30000</v>
      </c>
      <c r="K30" s="7"/>
      <c r="L30" s="3"/>
      <c r="M30" s="15"/>
      <c r="N30" s="5">
        <f t="shared" si="10"/>
        <v>30000</v>
      </c>
    </row>
    <row r="31" spans="1:16" x14ac:dyDescent="0.3">
      <c r="A31" s="4"/>
      <c r="B31" s="32" t="s">
        <v>34</v>
      </c>
      <c r="C31" s="33"/>
      <c r="D31" s="33"/>
      <c r="E31" s="33"/>
      <c r="F31" s="34"/>
      <c r="G31" s="5" t="s">
        <v>2</v>
      </c>
      <c r="H31" s="7">
        <v>5952</v>
      </c>
      <c r="I31" s="7">
        <v>300</v>
      </c>
      <c r="J31" s="22">
        <f t="shared" si="12"/>
        <v>1785600</v>
      </c>
      <c r="K31" s="7"/>
      <c r="L31" s="3"/>
      <c r="M31" s="15"/>
      <c r="N31" s="5">
        <f t="shared" si="10"/>
        <v>1785600</v>
      </c>
    </row>
    <row r="32" spans="1:16" ht="15" customHeight="1" x14ac:dyDescent="0.3">
      <c r="A32" s="4">
        <f>A28+1</f>
        <v>3</v>
      </c>
      <c r="B32" s="35" t="s">
        <v>30</v>
      </c>
      <c r="C32" s="36"/>
      <c r="D32" s="36"/>
      <c r="E32" s="36"/>
      <c r="F32" s="37"/>
      <c r="G32" s="5" t="s">
        <v>2</v>
      </c>
      <c r="H32" s="17">
        <f>H28</f>
        <v>4580</v>
      </c>
      <c r="I32" s="7"/>
      <c r="J32" s="22"/>
      <c r="K32" s="3">
        <v>300</v>
      </c>
      <c r="L32" s="3">
        <f t="shared" ref="L32" si="13">H32*K32</f>
        <v>1374000</v>
      </c>
      <c r="M32" s="4"/>
      <c r="N32" s="5">
        <f t="shared" si="10"/>
        <v>1374000</v>
      </c>
    </row>
    <row r="33" spans="1:16" ht="15" customHeight="1" x14ac:dyDescent="0.3">
      <c r="A33" s="4"/>
      <c r="B33" s="32" t="s">
        <v>22</v>
      </c>
      <c r="C33" s="33"/>
      <c r="D33" s="33"/>
      <c r="E33" s="33"/>
      <c r="F33" s="34"/>
      <c r="G33" s="5" t="s">
        <v>4</v>
      </c>
      <c r="H33" s="3">
        <v>377</v>
      </c>
      <c r="I33" s="7">
        <v>7500</v>
      </c>
      <c r="J33" s="23">
        <f>H33*I33</f>
        <v>2827500</v>
      </c>
      <c r="K33" s="7"/>
      <c r="L33" s="3"/>
      <c r="M33" s="14"/>
      <c r="N33" s="5">
        <f t="shared" si="10"/>
        <v>2827500</v>
      </c>
    </row>
    <row r="34" spans="1:16" x14ac:dyDescent="0.3">
      <c r="A34" s="2"/>
      <c r="B34" s="38" t="s">
        <v>17</v>
      </c>
      <c r="C34" s="39"/>
      <c r="D34" s="39"/>
      <c r="E34" s="39"/>
      <c r="F34" s="40"/>
      <c r="G34" s="8" t="s">
        <v>18</v>
      </c>
      <c r="H34" s="7">
        <v>8</v>
      </c>
      <c r="I34" s="7">
        <v>50000</v>
      </c>
      <c r="J34" s="23">
        <f>H34*I34</f>
        <v>400000</v>
      </c>
      <c r="K34" s="7"/>
      <c r="L34" s="3"/>
      <c r="M34" s="16"/>
      <c r="N34" s="5">
        <f t="shared" si="10"/>
        <v>400000</v>
      </c>
    </row>
    <row r="35" spans="1:16" ht="15" customHeight="1" x14ac:dyDescent="0.3">
      <c r="A35" s="4">
        <f>A32+1</f>
        <v>4</v>
      </c>
      <c r="B35" s="35" t="s">
        <v>7</v>
      </c>
      <c r="C35" s="36"/>
      <c r="D35" s="36"/>
      <c r="E35" s="36"/>
      <c r="F35" s="37"/>
      <c r="G35" s="5" t="s">
        <v>2</v>
      </c>
      <c r="H35" s="17">
        <f>H32</f>
        <v>4580</v>
      </c>
      <c r="I35" s="7"/>
      <c r="J35" s="22"/>
      <c r="K35" s="3">
        <v>300</v>
      </c>
      <c r="L35" s="3">
        <f t="shared" ref="L35" si="14">H35*K35</f>
        <v>1374000</v>
      </c>
      <c r="M35" s="4"/>
      <c r="N35" s="5">
        <f t="shared" si="10"/>
        <v>1374000</v>
      </c>
    </row>
    <row r="36" spans="1:16" ht="26.55" customHeight="1" x14ac:dyDescent="0.3">
      <c r="A36" s="4"/>
      <c r="B36" s="38" t="s">
        <v>36</v>
      </c>
      <c r="C36" s="39"/>
      <c r="D36" s="39"/>
      <c r="E36" s="39"/>
      <c r="F36" s="40"/>
      <c r="G36" s="5" t="s">
        <v>5</v>
      </c>
      <c r="H36" s="3">
        <v>16000</v>
      </c>
      <c r="I36" s="7">
        <v>33</v>
      </c>
      <c r="J36" s="3">
        <f t="shared" ref="J36:J37" si="15">I36*H36</f>
        <v>528000</v>
      </c>
      <c r="K36" s="3"/>
      <c r="L36" s="3"/>
      <c r="M36" s="29"/>
      <c r="N36" s="5">
        <f t="shared" si="10"/>
        <v>528000</v>
      </c>
    </row>
    <row r="37" spans="1:16" ht="27" customHeight="1" x14ac:dyDescent="0.3">
      <c r="A37" s="2"/>
      <c r="B37" s="38" t="s">
        <v>29</v>
      </c>
      <c r="C37" s="39"/>
      <c r="D37" s="39"/>
      <c r="E37" s="39"/>
      <c r="F37" s="40"/>
      <c r="G37" s="8" t="s">
        <v>23</v>
      </c>
      <c r="H37" s="7">
        <f>MROUND(H35*0.1,10)</f>
        <v>460</v>
      </c>
      <c r="I37" s="7">
        <v>450</v>
      </c>
      <c r="J37" s="3">
        <f t="shared" si="15"/>
        <v>207000</v>
      </c>
      <c r="K37" s="3"/>
      <c r="L37" s="3"/>
      <c r="M37" s="30"/>
      <c r="N37" s="5">
        <f t="shared" si="10"/>
        <v>207000</v>
      </c>
    </row>
    <row r="38" spans="1:16" ht="15" customHeight="1" x14ac:dyDescent="0.3">
      <c r="A38" s="4">
        <f>A35+1</f>
        <v>5</v>
      </c>
      <c r="B38" s="35" t="s">
        <v>24</v>
      </c>
      <c r="C38" s="36"/>
      <c r="D38" s="36"/>
      <c r="E38" s="36"/>
      <c r="F38" s="37"/>
      <c r="G38" s="8" t="s">
        <v>2</v>
      </c>
      <c r="H38" s="31">
        <f>H35</f>
        <v>4580</v>
      </c>
      <c r="I38" s="7"/>
      <c r="J38" s="22"/>
      <c r="K38" s="7">
        <v>100</v>
      </c>
      <c r="L38" s="3">
        <f t="shared" ref="L38:L39" si="16">H38*K38</f>
        <v>458000</v>
      </c>
      <c r="M38" s="4"/>
      <c r="N38" s="5">
        <f t="shared" si="10"/>
        <v>458000</v>
      </c>
    </row>
    <row r="39" spans="1:16" ht="15" customHeight="1" x14ac:dyDescent="0.3">
      <c r="A39" s="4">
        <f>A38+1</f>
        <v>6</v>
      </c>
      <c r="B39" s="35" t="s">
        <v>25</v>
      </c>
      <c r="C39" s="36"/>
      <c r="D39" s="36"/>
      <c r="E39" s="36"/>
      <c r="F39" s="37"/>
      <c r="G39" s="8" t="s">
        <v>2</v>
      </c>
      <c r="H39" s="31">
        <f>H35</f>
        <v>4580</v>
      </c>
      <c r="I39" s="7"/>
      <c r="J39" s="22"/>
      <c r="K39" s="7">
        <v>100</v>
      </c>
      <c r="L39" s="3">
        <f t="shared" si="16"/>
        <v>458000</v>
      </c>
      <c r="M39" s="4"/>
      <c r="N39" s="5">
        <f t="shared" si="10"/>
        <v>458000</v>
      </c>
    </row>
    <row r="40" spans="1:16" ht="15" customHeight="1" x14ac:dyDescent="0.3">
      <c r="A40" s="2"/>
      <c r="B40" s="38" t="s">
        <v>26</v>
      </c>
      <c r="C40" s="39"/>
      <c r="D40" s="39"/>
      <c r="E40" s="39"/>
      <c r="F40" s="40"/>
      <c r="G40" s="8" t="s">
        <v>6</v>
      </c>
      <c r="H40" s="7">
        <v>3500</v>
      </c>
      <c r="I40" s="7">
        <v>12</v>
      </c>
      <c r="J40" s="22">
        <f t="shared" ref="J40:J41" si="17">I40*H40</f>
        <v>42000</v>
      </c>
      <c r="K40" s="7"/>
      <c r="L40" s="3"/>
      <c r="M40" s="14"/>
      <c r="N40" s="5">
        <f t="shared" si="10"/>
        <v>42000</v>
      </c>
    </row>
    <row r="41" spans="1:16" ht="15" customHeight="1" x14ac:dyDescent="0.3">
      <c r="A41" s="2"/>
      <c r="B41" s="38" t="s">
        <v>27</v>
      </c>
      <c r="C41" s="39"/>
      <c r="D41" s="39"/>
      <c r="E41" s="39"/>
      <c r="F41" s="40"/>
      <c r="G41" s="8" t="s">
        <v>28</v>
      </c>
      <c r="H41" s="7">
        <v>190</v>
      </c>
      <c r="I41" s="7">
        <v>600</v>
      </c>
      <c r="J41" s="22">
        <f t="shared" si="17"/>
        <v>114000</v>
      </c>
      <c r="K41" s="7"/>
      <c r="L41" s="3"/>
      <c r="M41" s="14"/>
      <c r="N41" s="5">
        <f t="shared" si="10"/>
        <v>114000</v>
      </c>
    </row>
    <row r="42" spans="1:16" x14ac:dyDescent="0.3">
      <c r="A42" s="10" t="s">
        <v>38</v>
      </c>
      <c r="B42" s="10"/>
      <c r="C42" s="10"/>
      <c r="D42" s="10"/>
      <c r="E42" s="10"/>
      <c r="F42" s="10"/>
      <c r="G42" s="10"/>
      <c r="H42" s="10"/>
      <c r="I42" s="25"/>
      <c r="J42" s="9">
        <f>SUM(J28:J41)</f>
        <v>6014100</v>
      </c>
      <c r="K42" s="9"/>
      <c r="L42" s="9">
        <f>SUM(L28:L41)</f>
        <v>4580000</v>
      </c>
      <c r="M42" s="9">
        <f>SUM(M28:M41)</f>
        <v>0</v>
      </c>
      <c r="N42" s="9">
        <f>SUM(N28:N41)</f>
        <v>10594100</v>
      </c>
      <c r="O42" s="28"/>
      <c r="P42" s="27"/>
    </row>
    <row r="43" spans="1:16" x14ac:dyDescent="0.3">
      <c r="A43" s="46" t="s">
        <v>39</v>
      </c>
      <c r="B43" s="46"/>
      <c r="C43" s="46"/>
      <c r="D43" s="46"/>
      <c r="E43" s="46"/>
      <c r="F43" s="46"/>
      <c r="G43" s="46"/>
      <c r="H43" s="46"/>
      <c r="I43" s="46"/>
      <c r="N43" s="47">
        <f>N21+N42</f>
        <v>18844000</v>
      </c>
    </row>
  </sheetData>
  <mergeCells count="40">
    <mergeCell ref="A43:I43"/>
    <mergeCell ref="B39:F39"/>
    <mergeCell ref="B40:F40"/>
    <mergeCell ref="I1:M1"/>
    <mergeCell ref="B7:F7"/>
    <mergeCell ref="A2:N2"/>
    <mergeCell ref="B3:F3"/>
    <mergeCell ref="B9:F9"/>
    <mergeCell ref="B8:F8"/>
    <mergeCell ref="B10:F10"/>
    <mergeCell ref="B20:F20"/>
    <mergeCell ref="B11:F11"/>
    <mergeCell ref="B12:F12"/>
    <mergeCell ref="B14:F14"/>
    <mergeCell ref="B13:F13"/>
    <mergeCell ref="B15:F15"/>
    <mergeCell ref="B16:F16"/>
    <mergeCell ref="B27:F27"/>
    <mergeCell ref="B28:F28"/>
    <mergeCell ref="B29:F29"/>
    <mergeCell ref="B17:F17"/>
    <mergeCell ref="B18:F18"/>
    <mergeCell ref="B19:F19"/>
    <mergeCell ref="B24:F24"/>
    <mergeCell ref="B25:F25"/>
    <mergeCell ref="A23:N23"/>
    <mergeCell ref="B6:F6"/>
    <mergeCell ref="B4:F4"/>
    <mergeCell ref="B5:F5"/>
    <mergeCell ref="B41:F41"/>
    <mergeCell ref="B30:F30"/>
    <mergeCell ref="B35:F35"/>
    <mergeCell ref="B36:F36"/>
    <mergeCell ref="B37:F37"/>
    <mergeCell ref="B38:F38"/>
    <mergeCell ref="B31:F31"/>
    <mergeCell ref="B32:F32"/>
    <mergeCell ref="B33:F33"/>
    <mergeCell ref="B34:F34"/>
    <mergeCell ref="B26:F26"/>
  </mergeCells>
  <pageMargins left="0.7" right="0.7" top="0.75" bottom="0.75" header="0.3" footer="0.3"/>
  <pageSetup paperSize="9" scale="92" fitToHeight="0" orientation="landscape" r:id="rId1"/>
  <rowBreaks count="1" manualBreakCount="1">
    <brk id="22" max="13" man="1"/>
  </rowBreaks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Артём</cp:lastModifiedBy>
  <cp:lastPrinted>2023-05-17T10:26:06Z</cp:lastPrinted>
  <dcterms:created xsi:type="dcterms:W3CDTF">2021-02-11T07:24:03Z</dcterms:created>
  <dcterms:modified xsi:type="dcterms:W3CDTF">2023-07-04T16:19:29Z</dcterms:modified>
</cp:coreProperties>
</file>