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Апрелевка депо\"/>
    </mc:Choice>
  </mc:AlternateContent>
  <xr:revisionPtr revIDLastSave="0" documentId="13_ncr:1_{6BBCD225-13D3-49E9-A3B4-66E46CAAF307}" xr6:coauthVersionLast="47" xr6:coauthVersionMax="47" xr10:uidLastSave="{00000000-0000-0000-0000-000000000000}"/>
  <bookViews>
    <workbookView xWindow="28680" yWindow="1755" windowWidth="29040" windowHeight="15840" xr2:uid="{4BA3B53D-712F-4B0B-9AD7-DFD8673DAD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1" l="1"/>
  <c r="O21" i="1"/>
  <c r="O9" i="1"/>
  <c r="O10" i="1"/>
  <c r="O11" i="1"/>
  <c r="O8" i="1"/>
  <c r="O5" i="1"/>
  <c r="O4" i="1"/>
  <c r="J21" i="1"/>
  <c r="J19" i="1"/>
  <c r="J20" i="1"/>
  <c r="J18" i="1"/>
  <c r="J11" i="1"/>
  <c r="J9" i="1"/>
  <c r="J10" i="1"/>
  <c r="J4" i="1"/>
  <c r="E11" i="1"/>
  <c r="E10" i="1"/>
  <c r="E9" i="1"/>
  <c r="E8" i="1"/>
  <c r="E7" i="1"/>
  <c r="E6" i="1"/>
  <c r="E5" i="1"/>
  <c r="E4" i="1"/>
  <c r="E21" i="1" l="1"/>
</calcChain>
</file>

<file path=xl/sharedStrings.xml><?xml version="1.0" encoding="utf-8"?>
<sst xmlns="http://schemas.openxmlformats.org/spreadsheetml/2006/main" count="75" uniqueCount="52">
  <si>
    <t>Производитель Ю.Корея</t>
  </si>
  <si>
    <t>НАИМЕНОВАНИЕ</t>
  </si>
  <si>
    <r>
      <t xml:space="preserve">Винтовой компрессор с прямым приводом и частотным преобразователем </t>
    </r>
    <r>
      <rPr>
        <b/>
        <sz val="11"/>
        <rFont val="Calibri"/>
        <family val="2"/>
        <charset val="204"/>
      </rPr>
      <t>COAIRE AS101V-10 бар</t>
    </r>
    <r>
      <rPr>
        <sz val="11"/>
        <rFont val="Calibri"/>
        <family val="2"/>
        <charset val="204"/>
      </rPr>
      <t>.</t>
    </r>
  </si>
  <si>
    <r>
      <t xml:space="preserve">Сепаратор циклонного типа </t>
    </r>
    <r>
      <rPr>
        <b/>
        <sz val="11"/>
        <rFont val="Calibri"/>
        <family val="2"/>
        <charset val="204"/>
      </rPr>
      <t>COAIRE OED-OC-1200-OK с конденсатоотводчиком.</t>
    </r>
  </si>
  <si>
    <r>
      <t xml:space="preserve">Магистральный фильтр </t>
    </r>
    <r>
      <rPr>
        <b/>
        <sz val="11"/>
        <rFont val="Calibri"/>
        <family val="2"/>
        <charset val="204"/>
      </rPr>
      <t>COAIRE KYF-5-50A с конденсатоотводчиком.</t>
    </r>
  </si>
  <si>
    <r>
      <t xml:space="preserve">Магистральный фильтр </t>
    </r>
    <r>
      <rPr>
        <b/>
        <sz val="11"/>
        <rFont val="Calibri"/>
        <family val="2"/>
        <charset val="204"/>
      </rPr>
      <t>COAIRE KYF-1-50A с конденсатоотводчиком.</t>
    </r>
  </si>
  <si>
    <r>
      <t xml:space="preserve">Магистральный фильтр </t>
    </r>
    <r>
      <rPr>
        <b/>
        <sz val="11"/>
        <rFont val="Calibri"/>
        <family val="2"/>
        <charset val="204"/>
      </rPr>
      <t>COAIRE KYF-0,01-50A с конденсатоотводчиком.</t>
    </r>
  </si>
  <si>
    <r>
      <t xml:space="preserve">Осушитель адсорбционный горячей регенерации </t>
    </r>
    <r>
      <rPr>
        <b/>
        <sz val="11"/>
        <rFont val="Calibri"/>
        <family val="2"/>
        <charset val="204"/>
      </rPr>
      <t>COAIRE PEH-430</t>
    </r>
  </si>
  <si>
    <r>
      <t xml:space="preserve">Осушитель рефрижераторного типа </t>
    </r>
    <r>
      <rPr>
        <b/>
        <sz val="11"/>
        <rFont val="Calibri"/>
        <family val="2"/>
        <charset val="204"/>
      </rPr>
      <t>COAIRE KYD-100N</t>
    </r>
  </si>
  <si>
    <r>
      <t xml:space="preserve">Ресивер 500л </t>
    </r>
    <r>
      <rPr>
        <b/>
        <sz val="11"/>
        <rFont val="Calibri"/>
        <family val="2"/>
        <charset val="204"/>
      </rPr>
      <t>РВ500 с конденсатоотводчиком таймерного типа TD16M</t>
    </r>
  </si>
  <si>
    <r>
      <t xml:space="preserve">ЦЕНА С НДС, </t>
    </r>
    <r>
      <rPr>
        <b/>
        <sz val="11"/>
        <rFont val="Calibri"/>
        <family val="2"/>
        <charset val="204"/>
      </rPr>
      <t>USD</t>
    </r>
  </si>
  <si>
    <r>
      <t>КОЛ-ВО Ш</t>
    </r>
    <r>
      <rPr>
        <b/>
        <sz val="11"/>
        <rFont val="Calibri"/>
        <family val="2"/>
        <charset val="204"/>
      </rPr>
      <t>Т.</t>
    </r>
  </si>
  <si>
    <t>Условия оплаты</t>
  </si>
  <si>
    <t>Гарантия на оборудование</t>
  </si>
  <si>
    <t>Срок поставки</t>
  </si>
  <si>
    <t>30% предоплата 30% при выходе оборудования из Кореи 30% перед отгрузкой со склада в Москве 10% после ПНР Так же готовы рассмотреть варианты оплат заказчика.</t>
  </si>
  <si>
    <t>На компрессорное оборудование 36 месяцев На оборудование для воздухоподготовки 24 месяца</t>
  </si>
  <si>
    <t>20 недель</t>
  </si>
  <si>
    <t>Суммв руб с НДС по курсу ЦБ</t>
  </si>
  <si>
    <t>(только ВС)</t>
  </si>
  <si>
    <t xml:space="preserve">(только ВС) </t>
  </si>
  <si>
    <t xml:space="preserve">ИТОГО </t>
  </si>
  <si>
    <t>НАИМЕНОВАНИЕ ОБОРУДОВАНИЯ</t>
  </si>
  <si>
    <t>ЦЕНА ЗА ЕДИНИЦУ С НДС, ЕВРО</t>
  </si>
  <si>
    <r>
      <t xml:space="preserve">Компрессор винтовой </t>
    </r>
    <r>
      <rPr>
        <b/>
        <sz val="11"/>
        <rFont val="Arial"/>
        <family val="2"/>
        <charset val="204"/>
      </rPr>
      <t xml:space="preserve">INVERSYS Plus 7513 </t>
    </r>
    <r>
      <rPr>
        <sz val="11"/>
        <rFont val="Arial"/>
        <family val="2"/>
        <charset val="204"/>
      </rPr>
      <t>(Циклонный сепаратор 1 шт. в составе компрессора)</t>
    </r>
  </si>
  <si>
    <r>
      <t xml:space="preserve">Осушитель </t>
    </r>
    <r>
      <rPr>
        <b/>
        <sz val="8"/>
        <rFont val="Arial"/>
        <family val="2"/>
        <charset val="204"/>
      </rPr>
      <t xml:space="preserve">DK </t>
    </r>
    <r>
      <rPr>
        <b/>
        <sz val="8"/>
        <rFont val="Arial"/>
        <family val="2"/>
        <charset val="204"/>
      </rPr>
      <t xml:space="preserve">130 </t>
    </r>
    <r>
      <rPr>
        <sz val="8"/>
        <rFont val="Arial"/>
        <family val="2"/>
        <charset val="204"/>
      </rPr>
      <t>(в составе магистральные фильтры 2шт.)</t>
    </r>
  </si>
  <si>
    <r>
      <t xml:space="preserve">Осушитель </t>
    </r>
    <r>
      <rPr>
        <b/>
        <sz val="8"/>
        <rFont val="Arial"/>
        <family val="2"/>
        <charset val="204"/>
      </rPr>
      <t xml:space="preserve">DMD </t>
    </r>
    <r>
      <rPr>
        <b/>
        <sz val="8"/>
        <rFont val="Arial"/>
        <family val="2"/>
        <charset val="204"/>
      </rPr>
      <t xml:space="preserve">590 </t>
    </r>
    <r>
      <rPr>
        <sz val="8"/>
        <rFont val="Arial"/>
        <family val="2"/>
        <charset val="204"/>
      </rPr>
      <t>(в составе магистральные фильтры 3шт.)</t>
    </r>
  </si>
  <si>
    <t>Ресивер РВ750.13</t>
  </si>
  <si>
    <t>24 месяца</t>
  </si>
  <si>
    <t>6-12 недель</t>
  </si>
  <si>
    <t>Полное</t>
  </si>
  <si>
    <t>Производитель Турция поставщик ООО ДК-Юг</t>
  </si>
  <si>
    <t>Условия оплаты: 40% предоплата и 60% по факту выполнения работ.</t>
  </si>
  <si>
    <t>СМР ориентир</t>
  </si>
  <si>
    <t>Материалы ориентир</t>
  </si>
  <si>
    <t>Проектирование ориентир</t>
  </si>
  <si>
    <t>ЦЕНА ЗА ЕДИНИЦУ РУБ . С НДС</t>
  </si>
  <si>
    <t xml:space="preserve">Суммв руб с НДС </t>
  </si>
  <si>
    <t xml:space="preserve">Производитель  Россия ЧКЗ </t>
  </si>
  <si>
    <t xml:space="preserve">Условия оплаты: 50% предоплата, 50% - по факту готовности к отгрузке. </t>
  </si>
  <si>
    <t>Гарантийный срок: 12 месяцев, но не более 18 месяцев со дня отгрузки</t>
  </si>
  <si>
    <t>8-9 недель</t>
  </si>
  <si>
    <t>Монтаж трубопроводов воздухоснабжения, оборудования, электромонтаж, ПНР</t>
  </si>
  <si>
    <t>Система автоматического пожаротушения, оповещения Гарант-Р</t>
  </si>
  <si>
    <t>Приточно-вытяжная система вентиляции</t>
  </si>
  <si>
    <t>Компрессорная установка ДЭН-90ШМ 
- 11,7 м3/мин, 13 атм., прямой привод</t>
  </si>
  <si>
    <t>Сепаратор-влагоотделитель СЦ-1200, с автоматическим конденсатоотводчиком</t>
  </si>
  <si>
    <t>Адсорбционный осушитель ОВА-0660, точка росы -40˚С, в комплекте:
- фильтр на входе удаления масла ФВ-0850/Y-P с электронным конденсатоотводчиком;
- фильтр удаления частиц на выходе ФВ-0850/X-P</t>
  </si>
  <si>
    <t>Ресивер РВ-900-10</t>
  </si>
  <si>
    <t>Система сбора и очистки конденсата
UFS-SP 30N</t>
  </si>
  <si>
    <t>ПНР доставка</t>
  </si>
  <si>
    <t>Проектирование ориентир П,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</si>
</sst>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43" fontId="0" fillId="0" borderId="1" xfId="1" applyFont="1" applyBorder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3" fontId="0" fillId="0" borderId="0" xfId="0" applyNumberFormat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B187-8182-440D-A3F6-6D48280EC1BA}">
  <dimension ref="B2:O21"/>
  <sheetViews>
    <sheetView tabSelected="1" workbookViewId="0">
      <selection activeCell="O17" sqref="O17"/>
    </sheetView>
  </sheetViews>
  <sheetFormatPr defaultRowHeight="14.4" x14ac:dyDescent="0.3"/>
  <cols>
    <col min="2" max="2" width="28.77734375" customWidth="1"/>
    <col min="3" max="3" width="10.88671875" customWidth="1"/>
    <col min="4" max="4" width="9.5546875" customWidth="1"/>
    <col min="5" max="5" width="15.77734375" bestFit="1" customWidth="1"/>
    <col min="7" max="7" width="33.5546875" customWidth="1"/>
    <col min="8" max="8" width="12.21875" customWidth="1"/>
    <col min="9" max="9" width="10.109375" customWidth="1"/>
    <col min="10" max="10" width="15.77734375" bestFit="1" customWidth="1"/>
    <col min="12" max="12" width="32.44140625" bestFit="1" customWidth="1"/>
    <col min="13" max="13" width="19.33203125" customWidth="1"/>
    <col min="15" max="15" width="14.88671875" customWidth="1"/>
  </cols>
  <sheetData>
    <row r="2" spans="2:15" x14ac:dyDescent="0.3">
      <c r="B2" s="23" t="s">
        <v>0</v>
      </c>
      <c r="C2" s="23"/>
      <c r="D2" s="23"/>
      <c r="E2" s="23"/>
      <c r="G2" s="23" t="s">
        <v>31</v>
      </c>
      <c r="H2" s="23"/>
      <c r="I2" s="23"/>
      <c r="J2" s="23"/>
      <c r="L2" s="23" t="s">
        <v>38</v>
      </c>
      <c r="M2" s="23"/>
      <c r="N2" s="23"/>
      <c r="O2" s="23"/>
    </row>
    <row r="3" spans="2:15" ht="43.2" x14ac:dyDescent="0.3">
      <c r="B3" s="1" t="s">
        <v>1</v>
      </c>
      <c r="C3" s="1" t="s">
        <v>10</v>
      </c>
      <c r="D3" s="1" t="s">
        <v>11</v>
      </c>
      <c r="E3" s="6" t="s">
        <v>18</v>
      </c>
      <c r="G3" s="1" t="s">
        <v>22</v>
      </c>
      <c r="H3" s="12" t="s">
        <v>23</v>
      </c>
      <c r="I3" s="1" t="s">
        <v>11</v>
      </c>
      <c r="J3" s="6" t="s">
        <v>18</v>
      </c>
      <c r="L3" s="1" t="s">
        <v>22</v>
      </c>
      <c r="M3" s="12" t="s">
        <v>36</v>
      </c>
      <c r="N3" s="1" t="s">
        <v>11</v>
      </c>
      <c r="O3" s="6" t="s">
        <v>37</v>
      </c>
    </row>
    <row r="4" spans="2:15" ht="57.6" x14ac:dyDescent="0.3">
      <c r="B4" s="2" t="s">
        <v>2</v>
      </c>
      <c r="C4" s="3">
        <v>54552</v>
      </c>
      <c r="D4" s="4">
        <v>2</v>
      </c>
      <c r="E4" s="8">
        <f>D4*C4*89.24</f>
        <v>9736440.959999999</v>
      </c>
      <c r="G4" s="2" t="s">
        <v>24</v>
      </c>
      <c r="H4" s="13">
        <v>38250</v>
      </c>
      <c r="I4" s="4">
        <v>2</v>
      </c>
      <c r="J4" s="3">
        <f>I4*H4*94</f>
        <v>7191000</v>
      </c>
      <c r="L4" s="2" t="s">
        <v>45</v>
      </c>
      <c r="M4" s="13">
        <v>3971100</v>
      </c>
      <c r="N4" s="19">
        <v>2</v>
      </c>
      <c r="O4" s="3">
        <f>N4*M4</f>
        <v>7942200</v>
      </c>
    </row>
    <row r="5" spans="2:15" ht="43.2" x14ac:dyDescent="0.3">
      <c r="B5" s="2" t="s">
        <v>3</v>
      </c>
      <c r="C5" s="3">
        <v>1122</v>
      </c>
      <c r="D5" s="4">
        <v>2</v>
      </c>
      <c r="E5" s="8">
        <f>D5*C5*89.24</f>
        <v>200254.56</v>
      </c>
      <c r="L5" s="2" t="s">
        <v>46</v>
      </c>
      <c r="M5" s="13">
        <v>50400</v>
      </c>
      <c r="N5" s="19">
        <v>2</v>
      </c>
      <c r="O5" s="3">
        <f>N5*M5</f>
        <v>100800</v>
      </c>
    </row>
    <row r="6" spans="2:15" ht="43.2" x14ac:dyDescent="0.3">
      <c r="B6" s="2" t="s">
        <v>4</v>
      </c>
      <c r="C6" s="3">
        <v>1135</v>
      </c>
      <c r="D6" s="4">
        <v>1</v>
      </c>
      <c r="E6" s="8">
        <f t="shared" ref="E6:E11" si="0">D6*C6*89.24</f>
        <v>101287.4</v>
      </c>
    </row>
    <row r="7" spans="2:15" ht="43.2" x14ac:dyDescent="0.3">
      <c r="B7" s="2" t="s">
        <v>5</v>
      </c>
      <c r="C7" s="3">
        <v>1178</v>
      </c>
      <c r="D7" s="4">
        <v>2</v>
      </c>
      <c r="E7" s="8">
        <f t="shared" si="0"/>
        <v>210249.44</v>
      </c>
    </row>
    <row r="8" spans="2:15" ht="43.2" x14ac:dyDescent="0.3">
      <c r="B8" s="2" t="s">
        <v>6</v>
      </c>
      <c r="C8" s="3">
        <v>1178</v>
      </c>
      <c r="D8" s="4">
        <v>1</v>
      </c>
      <c r="E8" s="8">
        <f t="shared" si="0"/>
        <v>105124.72</v>
      </c>
      <c r="L8" s="27" t="s">
        <v>49</v>
      </c>
      <c r="M8" s="13">
        <v>178000</v>
      </c>
      <c r="N8" s="19">
        <v>1</v>
      </c>
      <c r="O8" s="3">
        <f>N8*M8</f>
        <v>178000</v>
      </c>
    </row>
    <row r="9" spans="2:15" ht="115.2" x14ac:dyDescent="0.3">
      <c r="B9" s="2" t="s">
        <v>7</v>
      </c>
      <c r="C9" s="3">
        <v>53349</v>
      </c>
      <c r="D9" s="4">
        <v>1</v>
      </c>
      <c r="E9" s="8">
        <f t="shared" si="0"/>
        <v>4760864.76</v>
      </c>
      <c r="G9" s="2" t="s">
        <v>26</v>
      </c>
      <c r="H9" s="14">
        <v>20500</v>
      </c>
      <c r="I9" s="4">
        <v>1</v>
      </c>
      <c r="J9" s="3">
        <f>I9*H9*94</f>
        <v>1927000</v>
      </c>
      <c r="L9" s="2" t="s">
        <v>47</v>
      </c>
      <c r="M9" s="13">
        <v>1092000</v>
      </c>
      <c r="N9" s="19">
        <v>2</v>
      </c>
      <c r="O9" s="3">
        <f t="shared" ref="O9:O11" si="1">N9*M9</f>
        <v>2184000</v>
      </c>
    </row>
    <row r="10" spans="2:15" ht="28.8" x14ac:dyDescent="0.3">
      <c r="B10" s="2" t="s">
        <v>8</v>
      </c>
      <c r="C10" s="3">
        <v>9240</v>
      </c>
      <c r="D10" s="4">
        <v>1</v>
      </c>
      <c r="E10" s="8">
        <f t="shared" si="0"/>
        <v>824577.6</v>
      </c>
      <c r="G10" s="2" t="s">
        <v>25</v>
      </c>
      <c r="H10" s="14">
        <v>9960</v>
      </c>
      <c r="I10" s="4">
        <v>1</v>
      </c>
      <c r="J10" s="3">
        <f>I10*H10*94</f>
        <v>936240</v>
      </c>
      <c r="L10" s="2" t="s">
        <v>50</v>
      </c>
      <c r="M10" s="13">
        <v>160000</v>
      </c>
      <c r="N10" s="19">
        <v>1</v>
      </c>
      <c r="O10" s="3">
        <f t="shared" si="1"/>
        <v>160000</v>
      </c>
    </row>
    <row r="11" spans="2:15" ht="43.2" x14ac:dyDescent="0.3">
      <c r="B11" s="2" t="s">
        <v>9</v>
      </c>
      <c r="C11" s="3">
        <v>1100</v>
      </c>
      <c r="D11" s="4">
        <v>5</v>
      </c>
      <c r="E11" s="8">
        <f t="shared" si="0"/>
        <v>490820</v>
      </c>
      <c r="G11" s="16" t="s">
        <v>27</v>
      </c>
      <c r="H11" s="14">
        <v>147000</v>
      </c>
      <c r="I11" s="4">
        <v>2</v>
      </c>
      <c r="J11" s="3">
        <f>I11*H11</f>
        <v>294000</v>
      </c>
      <c r="L11" s="16" t="s">
        <v>48</v>
      </c>
      <c r="M11" s="13">
        <v>220000</v>
      </c>
      <c r="N11" s="19">
        <v>3</v>
      </c>
      <c r="O11" s="3">
        <f t="shared" si="1"/>
        <v>660000</v>
      </c>
    </row>
    <row r="12" spans="2:15" ht="158.4" customHeight="1" x14ac:dyDescent="0.3">
      <c r="B12" s="5" t="s">
        <v>12</v>
      </c>
      <c r="C12" s="24" t="s">
        <v>15</v>
      </c>
      <c r="D12" s="24"/>
      <c r="G12" s="5" t="s">
        <v>12</v>
      </c>
      <c r="H12" s="24" t="s">
        <v>32</v>
      </c>
      <c r="I12" s="24"/>
      <c r="L12" s="5" t="s">
        <v>12</v>
      </c>
      <c r="M12" s="26" t="s">
        <v>39</v>
      </c>
      <c r="N12" s="26"/>
    </row>
    <row r="13" spans="2:15" ht="43.2" customHeight="1" x14ac:dyDescent="0.3">
      <c r="B13" s="5" t="s">
        <v>13</v>
      </c>
      <c r="C13" s="24" t="s">
        <v>16</v>
      </c>
      <c r="D13" s="24"/>
      <c r="G13" s="5" t="s">
        <v>13</v>
      </c>
      <c r="H13" s="25" t="s">
        <v>28</v>
      </c>
      <c r="I13" s="25"/>
      <c r="L13" s="5" t="s">
        <v>13</v>
      </c>
      <c r="M13" s="26" t="s">
        <v>40</v>
      </c>
      <c r="N13" s="26"/>
    </row>
    <row r="14" spans="2:15" x14ac:dyDescent="0.3">
      <c r="B14" s="5" t="s">
        <v>14</v>
      </c>
      <c r="C14" s="24" t="s">
        <v>17</v>
      </c>
      <c r="D14" s="24"/>
      <c r="G14" s="5" t="s">
        <v>14</v>
      </c>
      <c r="H14" s="22" t="s">
        <v>29</v>
      </c>
      <c r="I14" s="22"/>
      <c r="L14" s="5" t="s">
        <v>14</v>
      </c>
      <c r="M14" s="22" t="s">
        <v>41</v>
      </c>
      <c r="N14" s="22"/>
    </row>
    <row r="15" spans="2:15" x14ac:dyDescent="0.3">
      <c r="B15" s="9" t="s">
        <v>35</v>
      </c>
      <c r="C15" s="22" t="s">
        <v>19</v>
      </c>
      <c r="D15" s="22"/>
      <c r="E15" s="10">
        <v>500000</v>
      </c>
      <c r="G15" s="9" t="s">
        <v>35</v>
      </c>
      <c r="H15" s="22" t="s">
        <v>30</v>
      </c>
      <c r="I15" s="22"/>
      <c r="J15" s="10">
        <v>2862000</v>
      </c>
      <c r="L15" s="9" t="s">
        <v>51</v>
      </c>
      <c r="M15" s="22" t="s">
        <v>30</v>
      </c>
      <c r="N15" s="22"/>
      <c r="O15" s="10">
        <f>980000+334000</f>
        <v>1314000</v>
      </c>
    </row>
    <row r="16" spans="2:15" x14ac:dyDescent="0.3">
      <c r="B16" s="9" t="s">
        <v>33</v>
      </c>
      <c r="C16" s="22" t="s">
        <v>20</v>
      </c>
      <c r="D16" s="22"/>
      <c r="E16" s="10">
        <v>650000</v>
      </c>
      <c r="G16" s="9" t="s">
        <v>33</v>
      </c>
      <c r="H16" s="22" t="s">
        <v>30</v>
      </c>
      <c r="I16" s="22"/>
      <c r="J16" s="10">
        <v>903500</v>
      </c>
      <c r="L16" s="9" t="s">
        <v>33</v>
      </c>
      <c r="M16" s="22" t="s">
        <v>30</v>
      </c>
      <c r="N16" s="22"/>
      <c r="O16" s="7"/>
    </row>
    <row r="17" spans="2:15" x14ac:dyDescent="0.3">
      <c r="B17" s="9" t="s">
        <v>34</v>
      </c>
      <c r="C17" s="22" t="s">
        <v>20</v>
      </c>
      <c r="D17" s="22"/>
      <c r="E17" s="18"/>
      <c r="G17" s="9" t="s">
        <v>34</v>
      </c>
      <c r="H17" s="22" t="s">
        <v>30</v>
      </c>
      <c r="I17" s="22"/>
      <c r="J17" s="10">
        <v>1135000</v>
      </c>
      <c r="L17" s="9" t="s">
        <v>34</v>
      </c>
      <c r="M17" s="22" t="s">
        <v>30</v>
      </c>
      <c r="N17" s="22"/>
      <c r="O17" s="7"/>
    </row>
    <row r="18" spans="2:15" ht="43.2" x14ac:dyDescent="0.3">
      <c r="G18" s="20" t="s">
        <v>42</v>
      </c>
      <c r="H18" s="14">
        <v>2038473</v>
      </c>
      <c r="I18" s="15">
        <v>1</v>
      </c>
      <c r="J18" s="3">
        <f>I18*H18</f>
        <v>2038473</v>
      </c>
    </row>
    <row r="19" spans="2:15" ht="43.2" x14ac:dyDescent="0.3">
      <c r="G19" s="20" t="s">
        <v>43</v>
      </c>
      <c r="H19" s="14">
        <v>130000</v>
      </c>
      <c r="I19" s="15">
        <v>2</v>
      </c>
      <c r="J19" s="3">
        <f t="shared" ref="J19:J20" si="2">I19*H19</f>
        <v>260000</v>
      </c>
    </row>
    <row r="20" spans="2:15" ht="28.8" x14ac:dyDescent="0.3">
      <c r="G20" s="20" t="s">
        <v>44</v>
      </c>
      <c r="H20" s="14">
        <v>81300</v>
      </c>
      <c r="I20" s="15">
        <v>2</v>
      </c>
      <c r="J20" s="3">
        <f t="shared" si="2"/>
        <v>162600</v>
      </c>
    </row>
    <row r="21" spans="2:15" x14ac:dyDescent="0.3">
      <c r="B21" s="21" t="s">
        <v>21</v>
      </c>
      <c r="E21" s="11">
        <f>SUM(E4:E11,E15:E17)</f>
        <v>17579619.439999998</v>
      </c>
      <c r="G21" s="21" t="s">
        <v>21</v>
      </c>
      <c r="J21" s="17">
        <f>SUM(J4:J10,J11,J15:J20)</f>
        <v>17709813</v>
      </c>
      <c r="L21" s="21" t="s">
        <v>21</v>
      </c>
      <c r="O21" s="17">
        <f>SUM(O4:O5,O8:O11,O15:O17)</f>
        <v>12539000</v>
      </c>
    </row>
  </sheetData>
  <mergeCells count="21">
    <mergeCell ref="M17:N17"/>
    <mergeCell ref="L2:O2"/>
    <mergeCell ref="M12:N12"/>
    <mergeCell ref="M13:N13"/>
    <mergeCell ref="M14:N14"/>
    <mergeCell ref="M15:N15"/>
    <mergeCell ref="M16:N16"/>
    <mergeCell ref="C17:D17"/>
    <mergeCell ref="B2:E2"/>
    <mergeCell ref="H12:I12"/>
    <mergeCell ref="H13:I13"/>
    <mergeCell ref="H14:I14"/>
    <mergeCell ref="H15:I15"/>
    <mergeCell ref="H16:I16"/>
    <mergeCell ref="H17:I17"/>
    <mergeCell ref="G2:J2"/>
    <mergeCell ref="C15:D15"/>
    <mergeCell ref="C16:D16"/>
    <mergeCell ref="C12:D12"/>
    <mergeCell ref="C13:D13"/>
    <mergeCell ref="C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2025-03-05T06:25:19Z</dcterms:created>
  <dcterms:modified xsi:type="dcterms:W3CDTF">2025-03-06T15:34:05Z</dcterms:modified>
</cp:coreProperties>
</file>