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50835" windowHeight="17190"/>
  </bookViews>
  <sheets>
    <sheet name="КП" sheetId="1" r:id="rId1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тыс">{0,"тысячz";1,"тысячаz";2,"тысячиz";5,"тысячz"}</definedName>
  </definedNames>
  <calcPr calcId="145621"/>
</workbook>
</file>

<file path=xl/calcChain.xml><?xml version="1.0" encoding="utf-8"?>
<calcChain xmlns="http://schemas.openxmlformats.org/spreadsheetml/2006/main">
  <c r="C126" i="1" l="1"/>
  <c r="F117" i="1"/>
  <c r="C124" i="1" s="1"/>
  <c r="D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3" i="1" s="1"/>
  <c r="I17" i="1"/>
  <c r="I16" i="1"/>
  <c r="B16" i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I15" i="1"/>
  <c r="C122" i="1" l="1"/>
  <c r="C121" i="1"/>
  <c r="I117" i="1"/>
</calcChain>
</file>

<file path=xl/sharedStrings.xml><?xml version="1.0" encoding="utf-8"?>
<sst xmlns="http://schemas.openxmlformats.org/spreadsheetml/2006/main" count="225" uniqueCount="125">
  <si>
    <t>ОБЩЕСТВО  С ОГРАНИЧЕННОЙ ОТВЕТСТВЕННОСТЬЮ</t>
  </si>
  <si>
    <t>«Производство Вентиляции»</t>
  </si>
  <si>
    <t>105094, Г.МОСКВА, ВН.ТЕР.Г. МУНИЦИПАЛЬНЫЙ ОКРУГ БАСМАННЫЙ,</t>
  </si>
  <si>
    <t>УЛ ГОСПИТАЛЬНЫЙ ВАЛ, Д. 5 К. 18, ЭТ./ПОМ. 1/XXIII,  КОМН./ОФ. 1/А3А</t>
  </si>
  <si>
    <t>ИНН 9701191511 КПП 770101001 ОГРН 1217700604758</t>
  </si>
  <si>
    <t>s</t>
  </si>
  <si>
    <t>итого:</t>
  </si>
  <si>
    <t>№</t>
  </si>
  <si>
    <t>Наименование</t>
  </si>
  <si>
    <t>шт./п.м.</t>
  </si>
  <si>
    <t>Ед.Изм.</t>
  </si>
  <si>
    <t>м2</t>
  </si>
  <si>
    <t>кг</t>
  </si>
  <si>
    <t>Цена шт / п.м.</t>
  </si>
  <si>
    <t>Сумма/руб</t>
  </si>
  <si>
    <t>итого :</t>
  </si>
  <si>
    <t>НДС::</t>
  </si>
  <si>
    <t>Руководитель предприятия_____________________ (Чернов А.М.)</t>
  </si>
  <si>
    <t>Главный бухгалтер____________________________(Чернов А.М.)</t>
  </si>
  <si>
    <t>шт</t>
  </si>
  <si>
    <t>Воздуховод спирально-навивной d160 L=3000 Оц б=0,5 мм (-/-) №219</t>
  </si>
  <si>
    <t>пог. м</t>
  </si>
  <si>
    <t>Воздуховод спирально-навивной d200 L=3000 Оц б=0,5 мм (-/-) №220</t>
  </si>
  <si>
    <t>Заглушка d200 L=60 Оц б=0,5 мм (-) №221</t>
  </si>
  <si>
    <t>Отвод 90 d200 R=85 Оц б=0,5 мм (-/-) №222</t>
  </si>
  <si>
    <t>Воздуховод спирально-навивной d250 L=3000 Оц б=0,6 мм (-/-) №224</t>
  </si>
  <si>
    <t>Тройник d250/d250 L=450 мм H=80 мм Оц б=0,6 мм (-/-/-) №225</t>
  </si>
  <si>
    <t>Переход d200/d250 Оц б=0,6 мм (L=300 Тип 1 -/-) №226</t>
  </si>
  <si>
    <t>Врезка 400х150/d250 L=100 Оц б=0,6 мм (Ш20) №227</t>
  </si>
  <si>
    <t>Воздуховод 300х100 L=1250 Оц б=0,7 мм (Ш20/Ш20) №229</t>
  </si>
  <si>
    <t>Переход d250/300х150 Оц б=0,7 мм (L=300 Тип 1 -/Ш20) №230</t>
  </si>
  <si>
    <t>Воздуховод 400х150 L=1250 Оц б=0,7 мм (Ш20/Ш20) №232</t>
  </si>
  <si>
    <t>Воздуховод спирально-навивной d250 L=3000 Оц б=1,0 мм (-/-) №234</t>
  </si>
  <si>
    <t>Тройник d250/d250 L=450 мм H=80 мм Оц б=1,0 мм (-/-/-) №235</t>
  </si>
  <si>
    <t>Утка d250 L=700 мм H=300 мм Оц б=1,0 мм (-/-) №237</t>
  </si>
  <si>
    <t>Воздуховод 800х500 L=1250 Оц б=0,7 мм (Ш20/Ш20) №268</t>
  </si>
  <si>
    <t>Заглушка 800х500 L=30 Оц б=0,7 мм (Ш20) №269</t>
  </si>
  <si>
    <t>Отвод 90 800х500 Оц б=0,7 мм (Ш20/Ш20) №270</t>
  </si>
  <si>
    <t>Врезка 500х300 L=100 Оц б=0,6 мм (Ш20) №271</t>
  </si>
  <si>
    <t>Врезка 700х400 L=100 Оц б=0,6 мм (Ш20) №272</t>
  </si>
  <si>
    <t>Врезка 800х500 L=100 Оц б=0,6 мм (Ш20) №273</t>
  </si>
  <si>
    <t>Воздуховод спирально-навивной d160 L=3000 Оц б=0,5 мм (-/-) №288</t>
  </si>
  <si>
    <t>Воздуховод спирально-навивной d125 L=3000 Оц б=0,5 мм (-/-) №289</t>
  </si>
  <si>
    <t>Заглушка d160 L=60 Оц б=0,5 мм (-) №290</t>
  </si>
  <si>
    <t>Отвод 90 d160 R=75 Оц б=0,5 мм (-/-) №291</t>
  </si>
  <si>
    <t>Тройник d160/d160 L=350 мм H=80 мм Оц б=0,5 мм (-/-/-) №292</t>
  </si>
  <si>
    <t>Переход d160/d200 Оц б=0,6 мм (L=300 Тип 1 -/-) №293</t>
  </si>
  <si>
    <t>Воздуховод спирально-навивной d100 L=3000 Оц б=0,5 мм (-/-) №314</t>
  </si>
  <si>
    <t>Воздуховод спирально-навивной d125 L=3000 Оц б=0,5 мм (-/-) №315</t>
  </si>
  <si>
    <t>Заглушка d125 L=60 Оц б=0,5 мм (-) №316</t>
  </si>
  <si>
    <t>Отвод 90 d125 R=60 Оц б=0,5 мм (-/-) №317</t>
  </si>
  <si>
    <t>Тройник d125/d125 L=300 мм H=80 мм Оц б=0,5 мм (-/-/-) №318</t>
  </si>
  <si>
    <t>Переход d125/d160 Оц б=0,6 мм (L=300 Тип 1 -/-) №319</t>
  </si>
  <si>
    <t>Воздуховод спирально-навивной d200 L=3000 Оц б=0,5 мм (-/-) №327</t>
  </si>
  <si>
    <t>Воздуховод спирально-навивной d315 L=3000 Оц б=0,6 мм (-/-) №329</t>
  </si>
  <si>
    <t>Переход d200/d315 Оц б=0,6 мм (L=300 Тип 1 -/-) №330</t>
  </si>
  <si>
    <t>Переход d200/d250 Оц б=1,0 мм (L=300 Тип 1 -/-) №334</t>
  </si>
  <si>
    <t>Воздуховод 500х500 L=1250 Оц б=1,0 мм (Ш20/Ш20) - Класс В (промазать фл. по периметру гермобутилом) №341</t>
  </si>
  <si>
    <t>Отвод 90 500х500 Оц б=1,0 мм (Ш20/Ш20) №342</t>
  </si>
  <si>
    <t>Врезка 500х500 L=100 Оц б=0,6 мм (Ш20) №343</t>
  </si>
  <si>
    <t>Воздуховод 800х800 L=1250 Оц б=1,0 мм (Ш20/Ш20) - Класс В (промазать фл. по периметру гермобутилом) №345</t>
  </si>
  <si>
    <t>Отвод 90 800х800 Оц б=1,0 мм (Ш20/Ш20) №346</t>
  </si>
  <si>
    <t>Утка d800 L=1300 мм H=750 мм Оц б=1,0 мм (-/-) №347</t>
  </si>
  <si>
    <t>Переход d1000/800х800 Оц б=1,0 мм (L=300 Тип 1 -/Ш20) №348</t>
  </si>
  <si>
    <t>Врезка d1250 L=100 Оц б=0,9 мм (-) №360</t>
  </si>
  <si>
    <t>Врезка 1000х500 L=100 Оц б=0,6 мм (Ш20) №383</t>
  </si>
  <si>
    <t>Воздуховод 600х300 L=1250 Оц б=0,7 мм (Ш20/Ш20) №398</t>
  </si>
  <si>
    <t>Воздуховод прямошовный d315 L=1250 Оц б=1,5 мм (-/-) №400</t>
  </si>
  <si>
    <t>Переход d400/d630 Оц б=1,2 мм (L=300 Тип 1 -/-) №401</t>
  </si>
  <si>
    <t>Объем: 91,4 м3</t>
  </si>
  <si>
    <t>Коммерческое предложение (s) 250717.1157</t>
  </si>
  <si>
    <t>Дроссель клапан НЖ AISI 316Ti 250х400 L=450 б=1,0 мм (Фл. лист 25*3 мм Нерж AISI 316Ti/Фл. лист 25*3 мм Нерж AISI 316Ti) №171</t>
  </si>
  <si>
    <t>Дроссель клапан НЖ AISI 316Ti d250 L=200 б=1,0 мм (Фл. лист 25*3 мм Нерж AISI 316Ti/Фл. лист 25*3 мм Нерж AISI 316Ti) №173</t>
  </si>
  <si>
    <t>Решетка защитная d315 L=60 Оц б=0,9 мм (-) №196</t>
  </si>
  <si>
    <t>Решетка защитная d630 L=60 Оц б=0,9 мм (-) №197</t>
  </si>
  <si>
    <t>Решетка наружная НЖ AISI 316Ti d160 L=60 б=1,0 мм №200</t>
  </si>
  <si>
    <t>Решетка наружная НЖ AISI 316Ti d200 L=60 б=1,0 мм №202</t>
  </si>
  <si>
    <t>Решетка наружная НЖ AISI 316Ti d250 L=60 б=1,0 мм №203</t>
  </si>
  <si>
    <t>Решетка наружная AISI 316Ti 2000х1600 б=2,0 мм №207</t>
  </si>
  <si>
    <t>Решетка наружная AISI 316Ti 1900х2000 б=2,0 мм №209</t>
  </si>
  <si>
    <t>Узел прохода УП1 AISI 316Ti d400 L=1000 б=1,0 мм (Фл. лист 30*3 мм Нерж AISI 316Ti/Фл. лист 30*3 мм Нерж AISI 316Ti) №211</t>
  </si>
  <si>
    <t>Дефлектор НЖ AISI 316Ti d315 б=1,0 мм (Фл. лист 30*3 мм Нерж AISI 316Ti) №215</t>
  </si>
  <si>
    <t>Воздуховод НЖ AISI 316Ti d250 L=1250 б=1,0 мм (Фл. лист 25*3 мм Нерж AISI 316Ti/Фл. лист 25*3 мм Нерж AISI 316Ti) №236</t>
  </si>
  <si>
    <t>Отвод НЖ AISI 316Ti 45 d250 R=100 б=1,0 мм (Фл. лист 25*3 мм Нерж AISI 316Ti/Фл. лист 25*3 мм Нерж AISI 316Ti) №238</t>
  </si>
  <si>
    <t>Воздуховод НЖ AISI 316Ti 300х300 L=1250 б=1,0 мм (Фл. лист 25*3 мм Нерж AISI 316Ti/Фл. лист 25*3 мм Нерж AISI 316Ti) №248</t>
  </si>
  <si>
    <t>Переход НЖ AISI 316Ti 300х300/600х300 б=1,0 мм (L=300 Тип 1 Фл. лист 25*3 мм Нерж AISI 316Ti/Фл. лист 30*4 мм Нерж AISI 316Ti) №249</t>
  </si>
  <si>
    <t>Воздуховод НЖ AISI 316Ti 600х300 L=1250 б=1,0 мм (Фл. лист 30*4 мм Нерж AISI 316Ti/Фл. лист 30*4 мм Нерж AISI 316Ti) №251</t>
  </si>
  <si>
    <t>Воздуховод НЖ AISI 316Ti 700х350 L=1250 б=1,0 мм (Фл. лист 30*4 мм Нерж AISI 316Ti/Фл. лист 30*4 мм Нерж AISI 316Ti) №252</t>
  </si>
  <si>
    <t>Переход НЖ AISI 316Ti 600х300/700х350 б=1,0 мм (L=300 Тип 1 Фл. лист 30*4 мм Нерж AISI 316Ti/Фл. лист 30*4 мм Нерж AISI 316Ti) №253</t>
  </si>
  <si>
    <t>Переход НЖ AISI 316Ti 700х350/700х400 б=1,0 мм (L=300 Тип 1 Фл. лист 30*4 мм Нерж AISI 316Ti/Фл. лист 30*4 мм Нерж AISI 316Ti) №254</t>
  </si>
  <si>
    <t>Заглушка НЖ AISI 316Ti 350х350 L=30 б=1,0 мм (Фл. лист 25*3 мм Нерж AISI 316Ti) №255</t>
  </si>
  <si>
    <t>Воздуховод НЖ AISI 316Ti 700х400 L=1250 б=1,0 мм (Фл. лист 30*4 мм Нерж AISI 316Ti/Фл. лист 30*4 мм Нерж AISI 316Ti) №256</t>
  </si>
  <si>
    <t>Отвод НЖ AISI 316Ti 90 700х400 б=1,0 мм (Фл. лист 30*4 мм Нерж AISI 316Ti/Фл. лист 30*4 мм Нерж AISI 316Ti) №257</t>
  </si>
  <si>
    <t>Переход НЖ AISI 316Ti 400х200/600х300 б=1,0 мм (L=300 Тип 1 Фл. лист 25*3 мм Нерж AISI 316Ti/Фл. лист 30*4 мм Нерж AISI 316Ti) №258</t>
  </si>
  <si>
    <t>Воздуховод НЖ AISI 316Ti 700х500 L=1250 б=1,0 мм (Фл. лист 30*4 мм Нерж AISI 316Ti/Фл. лист 30*4 мм Нерж AISI 316Ti) №259</t>
  </si>
  <si>
    <t>Переход НЖ AISI 316Ti 700х400/700х500 б=1,0 мм (L=300 Тип 1 Фл. лист 30*4 мм Нерж AISI 316Ti/Фл. лист 30*4 мм Нерж AISI 316Ti) №260</t>
  </si>
  <si>
    <t>Воздуховод НЖ AISI 316Ti 800х500 L=1250 б=1,0 мм (Фл. лист 30*4 мм Нерж AISI 316Ti/Фл. лист 30*4 мм Нерж AISI 316Ti) №262</t>
  </si>
  <si>
    <t>Отвод НЖ AISI 316Ti 90 800х500 б=1,0 мм (Фл. лист 30*4 мм Нерж AISI 316Ti/Фл. лист 30*4 мм Нерж AISI 316Ti) №263</t>
  </si>
  <si>
    <t>Отвод НЖ AISI 316Ti 90 500х800 б=1,0 мм (Фл. лист 30*4 мм Нерж AISI 316Ti/Фл. лист 30*4 мм Нерж AISI 316Ti) №264</t>
  </si>
  <si>
    <t>Воздуховод НЖ AISI 316Ti 800х500 L=1250 б=1,0 мм (Фл. лист 30*4 мм Нерж AISI 316Ti/Фл. лист 30*4 мм Нерж AISI 316Ti) №265</t>
  </si>
  <si>
    <t>Переход НЖ AISI 316Ti 700х500/800х500 б=1,0 мм (L=300 Тип 1 Фл. лист 30*4 мм Нерж AISI 316Ti/Фл. лист 30*4 мм Нерж AISI 316Ti) №266</t>
  </si>
  <si>
    <t>Воздуховод НЖ AISI 316Ti d200 L=1250 б=1,0 мм (Фл. лист 25*3 мм Нерж AISI 316Ti/Фл. лист 25*3 мм Нерж AISI 316Ti) №295</t>
  </si>
  <si>
    <t>Отвод НЖ AISI 316Ti 45 d200 R=85 б=1,0 мм (Фл. лист 25*3 мм Нерж AISI 316Ti/Фл. лист 25*3 мм Нерж AISI 316Ti) №296</t>
  </si>
  <si>
    <t>Воздуховод НЖ AISI 316Ti 800х800 L=1250 б=1,0 мм (Фл. лист 30*4 мм Нерж AISI 316Ti/Фл. лист 30*4 мм Нерж AISI 316Ti) №302</t>
  </si>
  <si>
    <t>Переход НЖ AISI 316Ti 800х800/1000х1000 б=1,0 мм (L=300 Тип 1 Фл. лист 30*4 мм Нерж AISI 316Ti/Фл. лист 35*4 мм Нерж AISI 316Ti) №303</t>
  </si>
  <si>
    <t>Воздуховод НЖ AISI 316Ti d160 L=1250 б=1,0 мм (Фл. лист 25*3 мм Нерж AISI 316Ti/Фл. лист 25*3 мм Нерж AISI 316Ti) №320</t>
  </si>
  <si>
    <t>Отвод НЖ AISI 316Ti 45 d160 R=75 б=1,0 мм (Фл. лист 25*3 мм Нерж AISI 316Ti/Фл. лист 25*3 мм Нерж AISI 316Ti) №321</t>
  </si>
  <si>
    <t>Воздуховод НЖ AISI 316Ti d250 L=1250 б=1,0 мм (Фл. лист 25*3 мм Нерж AISI 316Ti/Фл. лист 25*3 мм Нерж AISI 316Ti) №332</t>
  </si>
  <si>
    <t>Отвод НЖ AISI 316Ti 45 d250 R=100 б=1,0 мм (Фл. лист 25*3 мм Нерж AISI 316Ti/Фл. лист 25*3 мм Нерж AISI 316Ti) №333</t>
  </si>
  <si>
    <t>Воздуховод НЖ AISI 316Ti 500х500 L=1250 б=1,0 мм (Фл. лист 25*3 мм Нерж AISI 316Ti/Фл. лист 25*3 мм Нерж AISI 316Ti) №350</t>
  </si>
  <si>
    <t>Отвод НЖ AISI 316Ti 90 500х500 б=1,0 мм (Фл. лист 25*3 мм Нерж AISI 316Ti/Фл. лист 25*3 мм Нерж AISI 316Ti) №351</t>
  </si>
  <si>
    <t>Утка НЖ AISI 316Ti d316 L=400 мм H=150 мм б=1,0 мм (Фл. лист 30*3 мм Нерж AISI 316Ti/Фл. лист 30*3 мм Нерж AISI 316Ti) №352</t>
  </si>
  <si>
    <t>Утка НЖ AISI 316Ti 500х500 L=850 мм H=400 мм б=1,0 мм (Фл. лист 25*3 мм Нерж AISI 316Ti/Фл. лист 25*3 мм Нерж AISI 316Ti) №353</t>
  </si>
  <si>
    <t>Переход НЖ AISI 316Ti 500х500/900х500 б=1,0 мм (L=500 Тип 1 Фл. лист 25*3 мм Нерж AISI 316Ti/Фл. лист 35*4 мм Нерж AISI 316Ti) №354</t>
  </si>
  <si>
    <t>Воздуховод НЖ AISI 316Ti 800х400 L=1250 б=1,0 мм (Фл. лист 30*4 мм Нерж AISI 316Ti/Фл. лист 30*4 мм Нерж AISI 316Ti) №355</t>
  </si>
  <si>
    <t>Воздуховод НЖ AISI 316Ti 900х500 L=1250 б=1,0 мм (Фл. лист 35*4 мм Нерж AISI 316Ti/Фл. лист 35*4 мм Нерж AISI 316Ti) №357</t>
  </si>
  <si>
    <t>Заглушка НЖ AISI 316Ti 900х500 L=30 б=1,0 мм (Фл. лист 35*4 мм Нерж AISI 316Ti) №358</t>
  </si>
  <si>
    <t>Переход НЖ AISI 316Ti d1000/d1250 б=1,0 мм (L=600 Тип 1 Фл. лист 35*4 мм Нерж AISI 316Ti/Фл. лист 40*4 мм Нерж AISI 316Ti) №359</t>
  </si>
  <si>
    <t>Воздуховод НЖ AISI 316Ti 1900х2000 L=1250 б=1,5 мм (Фл. лист 50*5 мм Нерж AISI 316Ti/Фл. лист 50*5 мм Нерж AISI 316Ti) №362</t>
  </si>
  <si>
    <t>Заглушка НЖ AISI 316Ti 1900х2000 L=30 б=1,5 мм (Фл. лист 50*5 мм Нерж AISI 316Ti) №363</t>
  </si>
  <si>
    <t>Отвод НЖ AISI 316Ti 45 1900х2000 б=2,0 мм (Фл. лист 50*5 мм Нерж AISI 316Ti/Фл. лист 50*5 мм Нерж AISI 316Ti) №364</t>
  </si>
  <si>
    <t>Воздуховод НЖ AISI 316Ti 1000х500 L=1250 б=1,0 мм (Фл. лист 35*4 мм Нерж AISI 316Ti/Фл. лист 35*4 мм Нерж AISI 316Ti) №381</t>
  </si>
  <si>
    <t>Утка НЖ AISI 316Ti d316 L=1100 мм H=700 мм б=1,0 мм (Фл. лист 30*3 мм Нерж AISI 316Ti/Фл. лист 30*3 мм Нерж AISI 316Ti) №382</t>
  </si>
  <si>
    <t>Воздуховод НЖ AISI 316Ti 1250х1250 L=1250 б=1,0 мм (Фл. лист 35*4 мм Нерж AISI 316Ti/Фл. лист 35*4 мм Нерж AISI 316Ti) №385</t>
  </si>
  <si>
    <t>Заглушка НЖ AISI 316Ti 1250х1250 L=30 б=1,0 мм (Фл. лист 35*4 мм Нерж AISI 316Ti) №386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</si>
</sst>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₽&quot;* #,##0.00_);_(&quot;₽&quot;* \(#,##0.00\);_(&quot;₽&quot;* &quot;-&quot;??_);_(@_)"/>
    <numFmt numFmtId="165" formatCode="_(* #,##0.00_);_(* \(#,##0.00\);_(* &quot;-&quot;??_);_(@_)"/>
    <numFmt numFmtId="166" formatCode="_-* #,##0.00\ _р_._-;\-* #,##0.00\ _р_._-;_-* &quot;-&quot;??\ _р_._-;_-@_-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MagistralC"/>
      <charset val="204"/>
    </font>
    <font>
      <sz val="11"/>
      <name val="MagistralC"/>
      <charset val="204"/>
    </font>
    <font>
      <b/>
      <sz val="14"/>
      <color theme="1"/>
      <name val="MagistralC"/>
      <charset val="204"/>
    </font>
    <font>
      <sz val="11"/>
      <name val="Calibri"/>
      <family val="2"/>
      <scheme val="minor"/>
    </font>
    <font>
      <b/>
      <sz val="18"/>
      <color theme="1"/>
      <name val="MagistralC"/>
      <charset val="204"/>
    </font>
    <font>
      <sz val="12"/>
      <color theme="1"/>
      <name val="MagistralC"/>
      <charset val="204"/>
    </font>
    <font>
      <b/>
      <sz val="11"/>
      <name val="MagistralC"/>
      <charset val="204"/>
    </font>
    <font>
      <b/>
      <sz val="11"/>
      <color theme="0"/>
      <name val="MagistralC"/>
      <charset val="204"/>
    </font>
    <font>
      <b/>
      <sz val="14"/>
      <name val="MagistralC"/>
      <charset val="204"/>
    </font>
    <font>
      <b/>
      <sz val="18"/>
      <name val="MagistralC"/>
      <charset val="204"/>
    </font>
    <font>
      <b/>
      <sz val="12"/>
      <name val="MagistralC"/>
      <charset val="204"/>
    </font>
    <font>
      <b/>
      <sz val="10"/>
      <name val="MagistralC"/>
      <charset val="204"/>
    </font>
    <font>
      <sz val="11"/>
      <color theme="1"/>
      <name val="Calibri"/>
      <family val="2"/>
      <scheme val="minor"/>
    </font>
    <font>
      <sz val="8"/>
      <name val="MagistralC"/>
      <charset val="204"/>
    </font>
    <font>
      <sz val="8"/>
      <color theme="0"/>
      <name val="MagistralC"/>
      <charset val="204"/>
    </font>
    <font>
      <sz val="10"/>
      <name val="MagistralC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theme="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2">
    <xf numFmtId="0" fontId="0" fillId="0" borderId="0"/>
    <xf numFmtId="0" fontId="1" fillId="0" borderId="0"/>
    <xf numFmtId="0" fontId="14" fillId="0" borderId="0"/>
    <xf numFmtId="164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4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7" fillId="0" borderId="0" xfId="1" applyFont="1" applyAlignment="1">
      <alignment horizontal="center" vertical="center"/>
    </xf>
    <xf numFmtId="0" fontId="3" fillId="0" borderId="0" xfId="0" applyFont="1" applyFill="1"/>
    <xf numFmtId="0" fontId="3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horizontal="left" wrapText="1" indent="1"/>
    </xf>
    <xf numFmtId="0" fontId="11" fillId="0" borderId="2" xfId="0" applyFont="1" applyBorder="1" applyAlignment="1">
      <alignment wrapText="1"/>
    </xf>
    <xf numFmtId="0" fontId="4" fillId="2" borderId="0" xfId="0" applyFont="1" applyFill="1"/>
    <xf numFmtId="4" fontId="4" fillId="2" borderId="0" xfId="0" applyNumberFormat="1" applyFont="1" applyFill="1"/>
    <xf numFmtId="0" fontId="12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7" xfId="0" applyFont="1" applyBorder="1" applyAlignment="1">
      <alignment wrapText="1"/>
    </xf>
    <xf numFmtId="4" fontId="2" fillId="0" borderId="7" xfId="0" applyNumberFormat="1" applyFont="1" applyBorder="1"/>
    <xf numFmtId="0" fontId="2" fillId="0" borderId="7" xfId="0" applyFont="1" applyBorder="1" applyAlignment="1">
      <alignment horizontal="center"/>
    </xf>
    <xf numFmtId="22" fontId="2" fillId="0" borderId="0" xfId="0" applyNumberFormat="1" applyFont="1"/>
    <xf numFmtId="0" fontId="8" fillId="0" borderId="8" xfId="0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0" fontId="3" fillId="0" borderId="9" xfId="2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wrapText="1"/>
    </xf>
    <xf numFmtId="4" fontId="8" fillId="0" borderId="11" xfId="0" applyNumberFormat="1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3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16" fillId="0" borderId="0" xfId="0" applyFont="1"/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3" fillId="0" borderId="0" xfId="0" applyFont="1" applyAlignment="1">
      <alignment horizontal="left"/>
    </xf>
    <xf numFmtId="0" fontId="17" fillId="0" borderId="0" xfId="0" applyFont="1" applyAlignment="1"/>
    <xf numFmtId="0" fontId="2" fillId="0" borderId="0" xfId="0" applyFont="1" applyAlignment="1"/>
    <xf numFmtId="0" fontId="15" fillId="0" borderId="0" xfId="0" applyFont="1" applyAlignment="1">
      <alignment horizontal="left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</cellXfs>
  <cellStyles count="12">
    <cellStyle name="Денежный 2" xfId="3"/>
    <cellStyle name="Обычный" xfId="0" builtinId="0"/>
    <cellStyle name="Обычный 2" xfId="1"/>
    <cellStyle name="Обычный 2 2" xfId="4"/>
    <cellStyle name="Обычный 2 2 2" xfId="2"/>
    <cellStyle name="Обычный 2 62 2" xfId="5"/>
    <cellStyle name="Обычный 3" xfId="6"/>
    <cellStyle name="Обычный 79 2" xfId="7"/>
    <cellStyle name="Процентный 2" xfId="8"/>
    <cellStyle name="Процентный 2 2" xfId="9"/>
    <cellStyle name="Финансовый 2" xfId="10"/>
    <cellStyle name="Финансовый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7" tint="0.39994506668294322"/>
    <pageSetUpPr fitToPage="1"/>
  </sheetPr>
  <dimension ref="A1:L130"/>
  <sheetViews>
    <sheetView tabSelected="1" workbookViewId="0">
      <selection activeCell="C15" sqref="C15:C116"/>
    </sheetView>
  </sheetViews>
  <sheetFormatPr defaultColWidth="9.140625" defaultRowHeight="15"/>
  <cols>
    <col min="1" max="1" width="4.42578125" style="1" customWidth="1"/>
    <col min="2" max="2" width="4.7109375" style="1" customWidth="1"/>
    <col min="3" max="3" width="67.140625" style="1" customWidth="1"/>
    <col min="4" max="4" width="15.140625" style="1" bestFit="1" customWidth="1"/>
    <col min="5" max="5" width="11.140625" style="1" bestFit="1" customWidth="1"/>
    <col min="6" max="7" width="12.7109375" style="1" customWidth="1"/>
    <col min="8" max="8" width="15.42578125" style="1" customWidth="1"/>
    <col min="9" max="9" width="19" style="1" customWidth="1"/>
  </cols>
  <sheetData>
    <row r="1" spans="1:12" ht="9.75" customHeight="1"/>
    <row r="2" spans="1:12" s="4" customFormat="1" ht="14.45" customHeight="1">
      <c r="A2" s="2"/>
      <c r="B2" s="2"/>
      <c r="C2" s="46" t="s">
        <v>0</v>
      </c>
      <c r="D2" s="46"/>
      <c r="E2" s="46"/>
      <c r="F2" s="46"/>
      <c r="G2" s="46"/>
      <c r="H2" s="3"/>
      <c r="I2" s="2"/>
    </row>
    <row r="3" spans="1:12" s="4" customFormat="1" ht="17.45" customHeight="1">
      <c r="A3" s="2"/>
      <c r="B3" s="2"/>
      <c r="C3" s="47" t="s">
        <v>1</v>
      </c>
      <c r="D3" s="47"/>
      <c r="E3" s="47"/>
      <c r="F3" s="47"/>
      <c r="G3" s="47"/>
      <c r="H3" s="3"/>
      <c r="I3" s="2"/>
    </row>
    <row r="4" spans="1:12" s="6" customFormat="1">
      <c r="A4" s="5"/>
      <c r="B4" s="5"/>
      <c r="C4" s="48" t="s">
        <v>2</v>
      </c>
      <c r="D4" s="48"/>
      <c r="E4" s="48"/>
      <c r="F4" s="48"/>
      <c r="G4" s="48"/>
      <c r="H4" s="5"/>
      <c r="I4" s="5"/>
    </row>
    <row r="5" spans="1:12" s="4" customFormat="1">
      <c r="A5" s="2"/>
      <c r="B5" s="2"/>
      <c r="C5" s="49" t="s">
        <v>3</v>
      </c>
      <c r="D5" s="49"/>
      <c r="E5" s="49"/>
      <c r="F5" s="49"/>
      <c r="G5" s="49"/>
      <c r="H5" s="3"/>
      <c r="I5" s="2"/>
    </row>
    <row r="6" spans="1:12" s="4" customFormat="1">
      <c r="A6" s="2"/>
      <c r="B6" s="2"/>
      <c r="C6" s="48" t="s">
        <v>4</v>
      </c>
      <c r="D6" s="48"/>
      <c r="E6" s="48"/>
      <c r="F6" s="48"/>
      <c r="G6" s="48"/>
      <c r="H6" s="3"/>
      <c r="I6" s="2"/>
    </row>
    <row r="7" spans="1:12" s="6" customFormat="1" ht="11.1" customHeight="1">
      <c r="A7" s="5"/>
      <c r="B7" s="5"/>
      <c r="C7" s="5"/>
      <c r="D7" s="7"/>
      <c r="E7" s="5"/>
      <c r="F7" s="5"/>
      <c r="G7" s="8"/>
      <c r="H7" s="5"/>
      <c r="I7" s="5"/>
    </row>
    <row r="8" spans="1:12" s="6" customFormat="1" ht="11.1" customHeight="1">
      <c r="A8" s="5"/>
      <c r="B8" s="5"/>
      <c r="C8" s="5"/>
      <c r="D8" s="7"/>
      <c r="E8" s="5"/>
      <c r="F8" s="5"/>
      <c r="G8" s="8"/>
      <c r="H8" s="5"/>
      <c r="I8" s="5"/>
    </row>
    <row r="9" spans="1:12" s="6" customFormat="1" ht="11.1" customHeight="1">
      <c r="A9" s="5"/>
      <c r="B9" s="5"/>
      <c r="C9" s="5"/>
      <c r="D9" s="7"/>
      <c r="E9" s="5"/>
      <c r="F9" s="5"/>
      <c r="G9" s="8"/>
      <c r="H9" s="5"/>
      <c r="I9" s="5"/>
    </row>
    <row r="10" spans="1:12" s="4" customFormat="1" ht="15.75" thickBot="1">
      <c r="A10" s="2"/>
      <c r="B10" s="9"/>
      <c r="C10" s="9"/>
      <c r="D10" s="10"/>
      <c r="E10" s="10"/>
      <c r="F10" s="10"/>
      <c r="G10" s="11"/>
      <c r="H10" s="2"/>
      <c r="I10" s="2"/>
    </row>
    <row r="11" spans="1:12" s="4" customFormat="1" ht="38.450000000000003" customHeight="1">
      <c r="A11" s="2"/>
      <c r="B11" s="12" t="s">
        <v>5</v>
      </c>
      <c r="C11" s="13" t="s">
        <v>70</v>
      </c>
      <c r="D11" s="14"/>
      <c r="E11" s="14"/>
      <c r="F11" s="14"/>
      <c r="G11" s="14"/>
      <c r="H11" s="2"/>
      <c r="I11" s="2"/>
    </row>
    <row r="12" spans="1:12">
      <c r="J12" s="1"/>
      <c r="K12" s="1"/>
    </row>
    <row r="13" spans="1:12" ht="18.75" thickBot="1">
      <c r="H13" s="15" t="s">
        <v>6</v>
      </c>
      <c r="I13" s="16">
        <f>SUM($I$15:$I$116)</f>
        <v>8406477.9199999999</v>
      </c>
      <c r="J13" s="1"/>
      <c r="K13" s="1"/>
      <c r="L13" s="4"/>
    </row>
    <row r="14" spans="1:12" ht="15.75">
      <c r="B14" s="17" t="s">
        <v>7</v>
      </c>
      <c r="C14" s="18" t="s">
        <v>8</v>
      </c>
      <c r="D14" s="19" t="s">
        <v>9</v>
      </c>
      <c r="E14" s="19" t="s">
        <v>10</v>
      </c>
      <c r="F14" s="19" t="s">
        <v>11</v>
      </c>
      <c r="G14" s="19" t="s">
        <v>12</v>
      </c>
      <c r="H14" s="20" t="s">
        <v>13</v>
      </c>
      <c r="I14" s="21" t="s">
        <v>14</v>
      </c>
      <c r="J14" s="1"/>
      <c r="K14" s="1"/>
    </row>
    <row r="15" spans="1:12" ht="43.5">
      <c r="B15" s="22">
        <v>1</v>
      </c>
      <c r="C15" s="23" t="s">
        <v>71</v>
      </c>
      <c r="D15" s="24">
        <v>10</v>
      </c>
      <c r="E15" s="25" t="s">
        <v>19</v>
      </c>
      <c r="F15" s="24">
        <v>6.9399999999999995</v>
      </c>
      <c r="G15" s="24">
        <v>55.17</v>
      </c>
      <c r="H15" s="24">
        <v>14105.03</v>
      </c>
      <c r="I15" s="24">
        <f>IFERROR(D15*H15,"")</f>
        <v>141050.30000000002</v>
      </c>
      <c r="J15" s="1"/>
      <c r="K15" s="26"/>
    </row>
    <row r="16" spans="1:12" ht="29.25">
      <c r="B16" s="22">
        <f>B15+1</f>
        <v>2</v>
      </c>
      <c r="C16" s="23" t="s">
        <v>72</v>
      </c>
      <c r="D16" s="24">
        <v>3</v>
      </c>
      <c r="E16" s="25" t="s">
        <v>19</v>
      </c>
      <c r="F16" s="24">
        <v>0.4758</v>
      </c>
      <c r="G16" s="24">
        <v>3.7829999999999995</v>
      </c>
      <c r="H16" s="24">
        <v>12083.65</v>
      </c>
      <c r="I16" s="24">
        <f>IFERROR(D16*H16,"")</f>
        <v>36250.949999999997</v>
      </c>
      <c r="J16" s="1"/>
      <c r="K16" s="26"/>
    </row>
    <row r="17" spans="2:11">
      <c r="B17" s="22">
        <f t="shared" ref="B17:B80" si="0">B16+1</f>
        <v>3</v>
      </c>
      <c r="C17" s="23" t="s">
        <v>73</v>
      </c>
      <c r="D17" s="24">
        <v>1</v>
      </c>
      <c r="E17" s="25" t="s">
        <v>19</v>
      </c>
      <c r="F17" s="24">
        <v>0.165772</v>
      </c>
      <c r="G17" s="24">
        <v>1.171</v>
      </c>
      <c r="H17" s="24">
        <v>856.35</v>
      </c>
      <c r="I17" s="24">
        <f t="shared" ref="I17:I80" si="1">IFERROR(D17*H17,"")</f>
        <v>856.35</v>
      </c>
      <c r="J17" s="1"/>
      <c r="K17" s="26"/>
    </row>
    <row r="18" spans="2:11">
      <c r="B18" s="22">
        <f t="shared" si="0"/>
        <v>4</v>
      </c>
      <c r="C18" s="23" t="s">
        <v>74</v>
      </c>
      <c r="D18" s="24">
        <v>1</v>
      </c>
      <c r="E18" s="25" t="s">
        <v>19</v>
      </c>
      <c r="F18" s="24">
        <v>0.48659999999999998</v>
      </c>
      <c r="G18" s="24">
        <v>3.4380000000000002</v>
      </c>
      <c r="H18" s="24">
        <v>2262.64</v>
      </c>
      <c r="I18" s="24">
        <f t="shared" si="1"/>
        <v>2262.64</v>
      </c>
      <c r="J18" s="1"/>
      <c r="K18" s="26"/>
    </row>
    <row r="19" spans="2:11">
      <c r="B19" s="22">
        <f t="shared" si="0"/>
        <v>5</v>
      </c>
      <c r="C19" s="23" t="s">
        <v>75</v>
      </c>
      <c r="D19" s="24">
        <v>1</v>
      </c>
      <c r="E19" s="25" t="s">
        <v>19</v>
      </c>
      <c r="F19" s="24">
        <v>6.5091999999999997E-2</v>
      </c>
      <c r="G19" s="24">
        <v>0.51700000000000002</v>
      </c>
      <c r="H19" s="24">
        <v>7904.47</v>
      </c>
      <c r="I19" s="24">
        <f t="shared" si="1"/>
        <v>7904.47</v>
      </c>
      <c r="J19" s="1"/>
      <c r="K19" s="26"/>
    </row>
    <row r="20" spans="2:11">
      <c r="B20" s="22">
        <f t="shared" si="0"/>
        <v>6</v>
      </c>
      <c r="C20" s="23" t="s">
        <v>76</v>
      </c>
      <c r="D20" s="24">
        <v>1</v>
      </c>
      <c r="E20" s="25" t="s">
        <v>19</v>
      </c>
      <c r="F20" s="24">
        <v>8.7403999999999996E-2</v>
      </c>
      <c r="G20" s="24">
        <v>0.69499999999999995</v>
      </c>
      <c r="H20" s="24">
        <v>10920.81</v>
      </c>
      <c r="I20" s="24">
        <f t="shared" si="1"/>
        <v>10920.81</v>
      </c>
      <c r="J20" s="1"/>
      <c r="K20" s="26"/>
    </row>
    <row r="21" spans="2:11">
      <c r="B21" s="22">
        <f t="shared" si="0"/>
        <v>7</v>
      </c>
      <c r="C21" s="23" t="s">
        <v>77</v>
      </c>
      <c r="D21" s="24">
        <v>2</v>
      </c>
      <c r="E21" s="25" t="s">
        <v>19</v>
      </c>
      <c r="F21" s="24">
        <v>0.237784</v>
      </c>
      <c r="G21" s="24">
        <v>1.89</v>
      </c>
      <c r="H21" s="24">
        <v>15327.49</v>
      </c>
      <c r="I21" s="24">
        <f t="shared" si="1"/>
        <v>30654.98</v>
      </c>
      <c r="J21" s="1"/>
      <c r="K21" s="26"/>
    </row>
    <row r="22" spans="2:11">
      <c r="B22" s="22">
        <f t="shared" si="0"/>
        <v>8</v>
      </c>
      <c r="C22" s="23" t="s">
        <v>78</v>
      </c>
      <c r="D22" s="24">
        <v>1</v>
      </c>
      <c r="E22" s="25" t="s">
        <v>19</v>
      </c>
      <c r="F22" s="24">
        <v>8.6488749999999985</v>
      </c>
      <c r="G22" s="24">
        <v>137.517</v>
      </c>
      <c r="H22" s="24">
        <v>345989.01</v>
      </c>
      <c r="I22" s="24">
        <f t="shared" si="1"/>
        <v>345989.01</v>
      </c>
      <c r="J22" s="1"/>
      <c r="K22" s="26"/>
    </row>
    <row r="23" spans="2:11">
      <c r="B23" s="22">
        <f t="shared" si="0"/>
        <v>9</v>
      </c>
      <c r="C23" s="23" t="s">
        <v>79</v>
      </c>
      <c r="D23" s="24">
        <v>1</v>
      </c>
      <c r="E23" s="25" t="s">
        <v>19</v>
      </c>
      <c r="F23" s="24">
        <v>10.238557999999999</v>
      </c>
      <c r="G23" s="24">
        <v>162.79300000000001</v>
      </c>
      <c r="H23" s="24">
        <v>409583.69</v>
      </c>
      <c r="I23" s="24">
        <f t="shared" si="1"/>
        <v>409583.69</v>
      </c>
      <c r="J23" s="1"/>
      <c r="K23" s="26"/>
    </row>
    <row r="24" spans="2:11" ht="29.25">
      <c r="B24" s="22">
        <f t="shared" si="0"/>
        <v>10</v>
      </c>
      <c r="C24" s="23" t="s">
        <v>80</v>
      </c>
      <c r="D24" s="24">
        <v>1</v>
      </c>
      <c r="E24" s="25" t="s">
        <v>19</v>
      </c>
      <c r="F24" s="24">
        <v>1.3129999999999999</v>
      </c>
      <c r="G24" s="24">
        <v>29.359000000000002</v>
      </c>
      <c r="H24" s="24">
        <v>50325</v>
      </c>
      <c r="I24" s="24">
        <f t="shared" si="1"/>
        <v>50325</v>
      </c>
      <c r="J24" s="1"/>
      <c r="K24" s="26"/>
    </row>
    <row r="25" spans="2:11" ht="29.25">
      <c r="B25" s="22">
        <f t="shared" si="0"/>
        <v>11</v>
      </c>
      <c r="C25" s="23" t="s">
        <v>81</v>
      </c>
      <c r="D25" s="24">
        <v>1</v>
      </c>
      <c r="E25" s="25" t="s">
        <v>19</v>
      </c>
      <c r="F25" s="24">
        <v>2.0650250000000003</v>
      </c>
      <c r="G25" s="24">
        <v>17.087</v>
      </c>
      <c r="H25" s="24">
        <v>37030.35</v>
      </c>
      <c r="I25" s="24">
        <f t="shared" si="1"/>
        <v>37030.35</v>
      </c>
      <c r="J25" s="1"/>
      <c r="K25" s="26"/>
    </row>
    <row r="26" spans="2:11" ht="29.25">
      <c r="B26" s="22">
        <f t="shared" si="0"/>
        <v>12</v>
      </c>
      <c r="C26" s="23" t="s">
        <v>20</v>
      </c>
      <c r="D26" s="24">
        <v>3</v>
      </c>
      <c r="E26" s="25" t="s">
        <v>21</v>
      </c>
      <c r="F26" s="24">
        <v>1.5089999999999999</v>
      </c>
      <c r="G26" s="24">
        <v>5.9219999999999997</v>
      </c>
      <c r="H26" s="24">
        <v>378.26</v>
      </c>
      <c r="I26" s="24">
        <f t="shared" si="1"/>
        <v>1134.78</v>
      </c>
      <c r="J26" s="1"/>
      <c r="K26" s="26"/>
    </row>
    <row r="27" spans="2:11" ht="29.25">
      <c r="B27" s="22">
        <f t="shared" si="0"/>
        <v>13</v>
      </c>
      <c r="C27" s="23" t="s">
        <v>22</v>
      </c>
      <c r="D27" s="24">
        <v>12</v>
      </c>
      <c r="E27" s="25" t="s">
        <v>21</v>
      </c>
      <c r="F27" s="24">
        <v>7.5359999999999996</v>
      </c>
      <c r="G27" s="24">
        <v>29.58</v>
      </c>
      <c r="H27" s="24">
        <v>472.26</v>
      </c>
      <c r="I27" s="24">
        <f t="shared" si="1"/>
        <v>5667.12</v>
      </c>
      <c r="J27" s="1"/>
      <c r="K27" s="26"/>
    </row>
    <row r="28" spans="2:11">
      <c r="B28" s="22">
        <f t="shared" si="0"/>
        <v>14</v>
      </c>
      <c r="C28" s="23" t="s">
        <v>23</v>
      </c>
      <c r="D28" s="24">
        <v>1</v>
      </c>
      <c r="E28" s="25" t="s">
        <v>19</v>
      </c>
      <c r="F28" s="24">
        <v>8.7403999999999996E-2</v>
      </c>
      <c r="G28" s="24">
        <v>0.34300000000000003</v>
      </c>
      <c r="H28" s="24">
        <v>178.05</v>
      </c>
      <c r="I28" s="24">
        <f t="shared" si="1"/>
        <v>178.05</v>
      </c>
      <c r="J28" s="1"/>
      <c r="K28" s="26"/>
    </row>
    <row r="29" spans="2:11">
      <c r="B29" s="22">
        <f t="shared" si="0"/>
        <v>15</v>
      </c>
      <c r="C29" s="23" t="s">
        <v>24</v>
      </c>
      <c r="D29" s="24">
        <v>2</v>
      </c>
      <c r="E29" s="25" t="s">
        <v>19</v>
      </c>
      <c r="F29" s="24">
        <v>0.55062</v>
      </c>
      <c r="G29" s="24">
        <v>2.1619999999999999</v>
      </c>
      <c r="H29" s="24">
        <v>444.63</v>
      </c>
      <c r="I29" s="24">
        <f t="shared" si="1"/>
        <v>889.26</v>
      </c>
      <c r="J29" s="1"/>
      <c r="K29" s="26"/>
    </row>
    <row r="30" spans="2:11" ht="29.25">
      <c r="B30" s="22">
        <f t="shared" si="0"/>
        <v>16</v>
      </c>
      <c r="C30" s="23" t="s">
        <v>25</v>
      </c>
      <c r="D30" s="24">
        <v>9</v>
      </c>
      <c r="E30" s="25" t="s">
        <v>21</v>
      </c>
      <c r="F30" s="24">
        <v>7.0650000000000004</v>
      </c>
      <c r="G30" s="24">
        <v>33.273000000000003</v>
      </c>
      <c r="H30" s="24">
        <v>667.25</v>
      </c>
      <c r="I30" s="24">
        <f t="shared" si="1"/>
        <v>6005.25</v>
      </c>
      <c r="J30" s="1"/>
      <c r="K30" s="26"/>
    </row>
    <row r="31" spans="2:11">
      <c r="B31" s="22">
        <f t="shared" si="0"/>
        <v>17</v>
      </c>
      <c r="C31" s="23" t="s">
        <v>26</v>
      </c>
      <c r="D31" s="24">
        <v>3</v>
      </c>
      <c r="E31" s="25" t="s">
        <v>19</v>
      </c>
      <c r="F31" s="24">
        <v>1.695039</v>
      </c>
      <c r="G31" s="24">
        <v>7.9830000000000005</v>
      </c>
      <c r="H31" s="24">
        <v>744.13</v>
      </c>
      <c r="I31" s="24">
        <f t="shared" si="1"/>
        <v>2232.39</v>
      </c>
      <c r="J31" s="1"/>
      <c r="K31" s="26"/>
    </row>
    <row r="32" spans="2:11">
      <c r="B32" s="22">
        <f t="shared" si="0"/>
        <v>18</v>
      </c>
      <c r="C32" s="23" t="s">
        <v>27</v>
      </c>
      <c r="D32" s="24">
        <v>2</v>
      </c>
      <c r="E32" s="25" t="s">
        <v>19</v>
      </c>
      <c r="F32" s="24">
        <v>0.59839599999999993</v>
      </c>
      <c r="G32" s="24">
        <v>2.8180000000000001</v>
      </c>
      <c r="H32" s="24">
        <v>509.84000000000003</v>
      </c>
      <c r="I32" s="24">
        <f t="shared" si="1"/>
        <v>1019.6800000000001</v>
      </c>
      <c r="J32" s="1"/>
      <c r="K32" s="26"/>
    </row>
    <row r="33" spans="2:11">
      <c r="B33" s="22">
        <f t="shared" si="0"/>
        <v>19</v>
      </c>
      <c r="C33" s="23" t="s">
        <v>28</v>
      </c>
      <c r="D33" s="24">
        <v>1</v>
      </c>
      <c r="E33" s="25" t="s">
        <v>19</v>
      </c>
      <c r="F33" s="24">
        <v>0.16239999999999999</v>
      </c>
      <c r="G33" s="24">
        <v>1.1519999999999999</v>
      </c>
      <c r="H33" s="24">
        <v>310.19</v>
      </c>
      <c r="I33" s="24">
        <f t="shared" si="1"/>
        <v>310.19</v>
      </c>
      <c r="J33" s="1"/>
      <c r="K33" s="26"/>
    </row>
    <row r="34" spans="2:11">
      <c r="B34" s="22">
        <f t="shared" si="0"/>
        <v>20</v>
      </c>
      <c r="C34" s="23" t="s">
        <v>29</v>
      </c>
      <c r="D34" s="24">
        <v>1</v>
      </c>
      <c r="E34" s="25" t="s">
        <v>19</v>
      </c>
      <c r="F34" s="24">
        <v>1</v>
      </c>
      <c r="G34" s="24">
        <v>6.0590000000000002</v>
      </c>
      <c r="H34" s="24">
        <v>1329</v>
      </c>
      <c r="I34" s="24">
        <f t="shared" si="1"/>
        <v>1329</v>
      </c>
      <c r="J34" s="1"/>
      <c r="K34" s="26"/>
    </row>
    <row r="35" spans="2:11">
      <c r="B35" s="22">
        <f t="shared" si="0"/>
        <v>21</v>
      </c>
      <c r="C35" s="23" t="s">
        <v>30</v>
      </c>
      <c r="D35" s="24">
        <v>1</v>
      </c>
      <c r="E35" s="25" t="s">
        <v>19</v>
      </c>
      <c r="F35" s="24">
        <v>0.30645</v>
      </c>
      <c r="G35" s="24">
        <v>2.0009999999999999</v>
      </c>
      <c r="H35" s="24">
        <v>530.16</v>
      </c>
      <c r="I35" s="24">
        <f t="shared" si="1"/>
        <v>530.16</v>
      </c>
      <c r="J35" s="1"/>
      <c r="K35" s="26"/>
    </row>
    <row r="36" spans="2:11">
      <c r="B36" s="22">
        <f t="shared" si="0"/>
        <v>22</v>
      </c>
      <c r="C36" s="23" t="s">
        <v>31</v>
      </c>
      <c r="D36" s="24">
        <v>1</v>
      </c>
      <c r="E36" s="25" t="s">
        <v>19</v>
      </c>
      <c r="F36" s="24">
        <v>1.375</v>
      </c>
      <c r="G36" s="24">
        <v>8.3309999999999995</v>
      </c>
      <c r="H36" s="24">
        <v>1443.75</v>
      </c>
      <c r="I36" s="24">
        <f t="shared" si="1"/>
        <v>1443.75</v>
      </c>
      <c r="J36" s="1"/>
      <c r="K36" s="26"/>
    </row>
    <row r="37" spans="2:11" ht="29.25">
      <c r="B37" s="22">
        <f t="shared" si="0"/>
        <v>23</v>
      </c>
      <c r="C37" s="23" t="s">
        <v>32</v>
      </c>
      <c r="D37" s="24">
        <v>6</v>
      </c>
      <c r="E37" s="25" t="s">
        <v>21</v>
      </c>
      <c r="F37" s="24">
        <v>4.71</v>
      </c>
      <c r="G37" s="24">
        <v>36.972000000000001</v>
      </c>
      <c r="H37" s="24">
        <v>982.82</v>
      </c>
      <c r="I37" s="24">
        <f t="shared" si="1"/>
        <v>5896.92</v>
      </c>
      <c r="J37" s="1"/>
      <c r="K37" s="26"/>
    </row>
    <row r="38" spans="2:11">
      <c r="B38" s="22">
        <f t="shared" si="0"/>
        <v>24</v>
      </c>
      <c r="C38" s="23" t="s">
        <v>33</v>
      </c>
      <c r="D38" s="24">
        <v>1</v>
      </c>
      <c r="E38" s="25" t="s">
        <v>19</v>
      </c>
      <c r="F38" s="24">
        <v>0.56501299999999999</v>
      </c>
      <c r="G38" s="24">
        <v>4.4349999999999996</v>
      </c>
      <c r="H38" s="24">
        <v>952.05000000000007</v>
      </c>
      <c r="I38" s="24">
        <f t="shared" si="1"/>
        <v>952.05000000000007</v>
      </c>
      <c r="J38" s="1"/>
      <c r="K38" s="26"/>
    </row>
    <row r="39" spans="2:11" ht="29.25">
      <c r="B39" s="22">
        <f t="shared" si="0"/>
        <v>25</v>
      </c>
      <c r="C39" s="23" t="s">
        <v>82</v>
      </c>
      <c r="D39" s="24">
        <v>2</v>
      </c>
      <c r="E39" s="25" t="s">
        <v>19</v>
      </c>
      <c r="F39" s="24">
        <v>1.9624999999999999</v>
      </c>
      <c r="G39" s="24">
        <v>15.602</v>
      </c>
      <c r="H39" s="24">
        <v>19446.87</v>
      </c>
      <c r="I39" s="24">
        <f t="shared" si="1"/>
        <v>38893.74</v>
      </c>
      <c r="J39" s="1"/>
      <c r="K39" s="26"/>
    </row>
    <row r="40" spans="2:11">
      <c r="B40" s="22">
        <f t="shared" si="0"/>
        <v>26</v>
      </c>
      <c r="C40" s="23" t="s">
        <v>34</v>
      </c>
      <c r="D40" s="24">
        <v>1</v>
      </c>
      <c r="E40" s="25" t="s">
        <v>19</v>
      </c>
      <c r="F40" s="24">
        <v>0.74526400000000004</v>
      </c>
      <c r="G40" s="24">
        <v>5.85</v>
      </c>
      <c r="H40" s="24">
        <v>1453.27</v>
      </c>
      <c r="I40" s="24">
        <f t="shared" si="1"/>
        <v>1453.27</v>
      </c>
      <c r="J40" s="1"/>
      <c r="K40" s="26"/>
    </row>
    <row r="41" spans="2:11" ht="29.25">
      <c r="B41" s="22">
        <f t="shared" si="0"/>
        <v>27</v>
      </c>
      <c r="C41" s="23" t="s">
        <v>83</v>
      </c>
      <c r="D41" s="24">
        <v>1</v>
      </c>
      <c r="E41" s="25" t="s">
        <v>19</v>
      </c>
      <c r="F41" s="24">
        <v>0.23999899999999999</v>
      </c>
      <c r="G41" s="24">
        <v>1.9079999999999999</v>
      </c>
      <c r="H41" s="24">
        <v>12778.17</v>
      </c>
      <c r="I41" s="24">
        <f t="shared" si="1"/>
        <v>12778.17</v>
      </c>
      <c r="J41" s="1"/>
      <c r="K41" s="26"/>
    </row>
    <row r="42" spans="2:11" ht="29.25">
      <c r="B42" s="22">
        <f t="shared" si="0"/>
        <v>28</v>
      </c>
      <c r="C42" s="23" t="s">
        <v>84</v>
      </c>
      <c r="D42" s="24">
        <v>10</v>
      </c>
      <c r="E42" s="25" t="s">
        <v>19</v>
      </c>
      <c r="F42" s="24">
        <v>15</v>
      </c>
      <c r="G42" s="24">
        <v>119.25</v>
      </c>
      <c r="H42" s="24">
        <v>22898.880000000001</v>
      </c>
      <c r="I42" s="24">
        <f t="shared" si="1"/>
        <v>228988.80000000002</v>
      </c>
      <c r="J42" s="1"/>
      <c r="K42" s="26"/>
    </row>
    <row r="43" spans="2:11" ht="43.5">
      <c r="B43" s="22">
        <f t="shared" si="0"/>
        <v>29</v>
      </c>
      <c r="C43" s="23" t="s">
        <v>85</v>
      </c>
      <c r="D43" s="24">
        <v>2</v>
      </c>
      <c r="E43" s="25" t="s">
        <v>19</v>
      </c>
      <c r="F43" s="24">
        <v>1.0895460000000001</v>
      </c>
      <c r="G43" s="24">
        <v>8.6620000000000008</v>
      </c>
      <c r="H43" s="24">
        <v>12928.82</v>
      </c>
      <c r="I43" s="24">
        <f t="shared" si="1"/>
        <v>25857.64</v>
      </c>
      <c r="J43" s="1"/>
      <c r="K43" s="26"/>
    </row>
    <row r="44" spans="2:11" ht="29.25">
      <c r="B44" s="22">
        <f t="shared" si="0"/>
        <v>30</v>
      </c>
      <c r="C44" s="23" t="s">
        <v>86</v>
      </c>
      <c r="D44" s="24">
        <v>11</v>
      </c>
      <c r="E44" s="25" t="s">
        <v>19</v>
      </c>
      <c r="F44" s="24">
        <v>24.75</v>
      </c>
      <c r="G44" s="24">
        <v>196.76800000000003</v>
      </c>
      <c r="H44" s="24">
        <v>36388.879999999997</v>
      </c>
      <c r="I44" s="24">
        <f t="shared" si="1"/>
        <v>400277.68</v>
      </c>
      <c r="J44" s="1"/>
      <c r="K44" s="26"/>
    </row>
    <row r="45" spans="2:11" ht="29.25">
      <c r="B45" s="22">
        <f t="shared" si="0"/>
        <v>31</v>
      </c>
      <c r="C45" s="23" t="s">
        <v>87</v>
      </c>
      <c r="D45" s="24">
        <v>10</v>
      </c>
      <c r="E45" s="25" t="s">
        <v>19</v>
      </c>
      <c r="F45" s="24">
        <v>26.25</v>
      </c>
      <c r="G45" s="24">
        <v>208.69</v>
      </c>
      <c r="H45" s="24">
        <v>42266.879999999997</v>
      </c>
      <c r="I45" s="24">
        <f t="shared" si="1"/>
        <v>422668.79999999999</v>
      </c>
      <c r="J45" s="1"/>
      <c r="K45" s="26"/>
    </row>
    <row r="46" spans="2:11" ht="43.5">
      <c r="B46" s="22">
        <f t="shared" si="0"/>
        <v>32</v>
      </c>
      <c r="C46" s="23" t="s">
        <v>88</v>
      </c>
      <c r="D46" s="24">
        <v>2</v>
      </c>
      <c r="E46" s="25" t="s">
        <v>19</v>
      </c>
      <c r="F46" s="24">
        <v>1.3177380000000001</v>
      </c>
      <c r="G46" s="24">
        <v>10.476000000000001</v>
      </c>
      <c r="H46" s="24">
        <v>16843.310000000001</v>
      </c>
      <c r="I46" s="24">
        <f t="shared" si="1"/>
        <v>33686.620000000003</v>
      </c>
      <c r="J46" s="1"/>
      <c r="K46" s="26"/>
    </row>
    <row r="47" spans="2:11" ht="43.5">
      <c r="B47" s="22">
        <f t="shared" si="0"/>
        <v>33</v>
      </c>
      <c r="C47" s="23" t="s">
        <v>89</v>
      </c>
      <c r="D47" s="24">
        <v>2</v>
      </c>
      <c r="E47" s="25" t="s">
        <v>19</v>
      </c>
      <c r="F47" s="24">
        <v>1.4353420000000001</v>
      </c>
      <c r="G47" s="24">
        <v>11.41</v>
      </c>
      <c r="H47" s="24">
        <v>18404.03</v>
      </c>
      <c r="I47" s="24">
        <f t="shared" si="1"/>
        <v>36808.06</v>
      </c>
      <c r="J47" s="1"/>
      <c r="K47" s="26"/>
    </row>
    <row r="48" spans="2:11" ht="29.25">
      <c r="B48" s="22">
        <f t="shared" si="0"/>
        <v>34</v>
      </c>
      <c r="C48" s="23" t="s">
        <v>90</v>
      </c>
      <c r="D48" s="24">
        <v>2</v>
      </c>
      <c r="E48" s="25" t="s">
        <v>19</v>
      </c>
      <c r="F48" s="24">
        <v>0.32900000000000001</v>
      </c>
      <c r="G48" s="24">
        <v>2.6160000000000001</v>
      </c>
      <c r="H48" s="24">
        <v>5475.46</v>
      </c>
      <c r="I48" s="24">
        <f t="shared" si="1"/>
        <v>10950.92</v>
      </c>
      <c r="J48" s="1"/>
      <c r="K48" s="26"/>
    </row>
    <row r="49" spans="2:11" ht="29.25">
      <c r="B49" s="22">
        <f t="shared" si="0"/>
        <v>35</v>
      </c>
      <c r="C49" s="23" t="s">
        <v>91</v>
      </c>
      <c r="D49" s="24">
        <v>10</v>
      </c>
      <c r="E49" s="25" t="s">
        <v>19</v>
      </c>
      <c r="F49" s="24">
        <v>27.5</v>
      </c>
      <c r="G49" s="24">
        <v>218.63</v>
      </c>
      <c r="H49" s="24">
        <v>44225.88</v>
      </c>
      <c r="I49" s="24">
        <f t="shared" si="1"/>
        <v>442258.8</v>
      </c>
      <c r="J49" s="1"/>
      <c r="K49" s="26"/>
    </row>
    <row r="50" spans="2:11" ht="29.25">
      <c r="B50" s="22">
        <f t="shared" si="0"/>
        <v>36</v>
      </c>
      <c r="C50" s="23" t="s">
        <v>92</v>
      </c>
      <c r="D50" s="24">
        <v>3</v>
      </c>
      <c r="E50" s="25" t="s">
        <v>19</v>
      </c>
      <c r="F50" s="24">
        <v>5.6931929999999991</v>
      </c>
      <c r="G50" s="24">
        <v>45.260999999999996</v>
      </c>
      <c r="H50" s="24">
        <v>38147.230000000003</v>
      </c>
      <c r="I50" s="24">
        <f t="shared" si="1"/>
        <v>114441.69</v>
      </c>
      <c r="J50" s="1"/>
      <c r="K50" s="26"/>
    </row>
    <row r="51" spans="2:11" ht="43.5">
      <c r="B51" s="22">
        <f t="shared" si="0"/>
        <v>37</v>
      </c>
      <c r="C51" s="23" t="s">
        <v>93</v>
      </c>
      <c r="D51" s="24">
        <v>10</v>
      </c>
      <c r="E51" s="25" t="s">
        <v>19</v>
      </c>
      <c r="F51" s="24">
        <v>5.3066800000000001</v>
      </c>
      <c r="G51" s="24">
        <v>42.190000000000005</v>
      </c>
      <c r="H51" s="24">
        <v>12696.130000000001</v>
      </c>
      <c r="I51" s="24">
        <f t="shared" si="1"/>
        <v>126961.30000000002</v>
      </c>
      <c r="J51" s="1"/>
      <c r="K51" s="26"/>
    </row>
    <row r="52" spans="2:11" ht="29.25">
      <c r="B52" s="22">
        <f t="shared" si="0"/>
        <v>38</v>
      </c>
      <c r="C52" s="23" t="s">
        <v>94</v>
      </c>
      <c r="D52" s="24">
        <v>4</v>
      </c>
      <c r="E52" s="25" t="s">
        <v>19</v>
      </c>
      <c r="F52" s="24">
        <v>12</v>
      </c>
      <c r="G52" s="24">
        <v>95.4</v>
      </c>
      <c r="H52" s="24">
        <v>48144.88</v>
      </c>
      <c r="I52" s="24">
        <f t="shared" si="1"/>
        <v>192579.52</v>
      </c>
      <c r="J52" s="1"/>
      <c r="K52" s="26"/>
    </row>
    <row r="53" spans="2:11" ht="43.5">
      <c r="B53" s="22">
        <f t="shared" si="0"/>
        <v>39</v>
      </c>
      <c r="C53" s="23" t="s">
        <v>95</v>
      </c>
      <c r="D53" s="24">
        <v>1</v>
      </c>
      <c r="E53" s="25" t="s">
        <v>19</v>
      </c>
      <c r="F53" s="24">
        <v>0.77120200000000005</v>
      </c>
      <c r="G53" s="24">
        <v>6.1310000000000002</v>
      </c>
      <c r="H53" s="24">
        <v>19731.96</v>
      </c>
      <c r="I53" s="24">
        <f t="shared" si="1"/>
        <v>19731.96</v>
      </c>
      <c r="J53" s="1"/>
      <c r="K53" s="26"/>
    </row>
    <row r="54" spans="2:11" ht="29.25">
      <c r="B54" s="22">
        <f t="shared" si="0"/>
        <v>40</v>
      </c>
      <c r="C54" s="23" t="s">
        <v>96</v>
      </c>
      <c r="D54" s="24">
        <v>4</v>
      </c>
      <c r="E54" s="25" t="s">
        <v>19</v>
      </c>
      <c r="F54" s="24">
        <v>13</v>
      </c>
      <c r="G54" s="24">
        <v>103.352</v>
      </c>
      <c r="H54" s="24">
        <v>52572.75</v>
      </c>
      <c r="I54" s="24">
        <f t="shared" si="1"/>
        <v>210291</v>
      </c>
      <c r="J54" s="1"/>
      <c r="K54" s="26"/>
    </row>
    <row r="55" spans="2:11" ht="29.25">
      <c r="B55" s="22">
        <f t="shared" si="0"/>
        <v>41</v>
      </c>
      <c r="C55" s="23" t="s">
        <v>97</v>
      </c>
      <c r="D55" s="24">
        <v>1</v>
      </c>
      <c r="E55" s="25" t="s">
        <v>19</v>
      </c>
      <c r="F55" s="24">
        <v>2.4366160000000003</v>
      </c>
      <c r="G55" s="24">
        <v>19.370999999999999</v>
      </c>
      <c r="H55" s="24">
        <v>48239.8</v>
      </c>
      <c r="I55" s="24">
        <f t="shared" si="1"/>
        <v>48239.8</v>
      </c>
      <c r="J55" s="1"/>
      <c r="K55" s="26"/>
    </row>
    <row r="56" spans="2:11" ht="29.25">
      <c r="B56" s="22">
        <f t="shared" si="0"/>
        <v>42</v>
      </c>
      <c r="C56" s="23" t="s">
        <v>98</v>
      </c>
      <c r="D56" s="24">
        <v>1</v>
      </c>
      <c r="E56" s="25" t="s">
        <v>19</v>
      </c>
      <c r="F56" s="24">
        <v>1.788192</v>
      </c>
      <c r="G56" s="24">
        <v>14.215999999999999</v>
      </c>
      <c r="H56" s="24">
        <v>37487.43</v>
      </c>
      <c r="I56" s="24">
        <f t="shared" si="1"/>
        <v>37487.43</v>
      </c>
      <c r="J56" s="1"/>
      <c r="K56" s="26"/>
    </row>
    <row r="57" spans="2:11" ht="29.25">
      <c r="B57" s="22">
        <f t="shared" si="0"/>
        <v>43</v>
      </c>
      <c r="C57" s="23" t="s">
        <v>99</v>
      </c>
      <c r="D57" s="24">
        <v>20</v>
      </c>
      <c r="E57" s="25" t="s">
        <v>19</v>
      </c>
      <c r="F57" s="24">
        <v>65</v>
      </c>
      <c r="G57" s="24">
        <v>516.76</v>
      </c>
      <c r="H57" s="24">
        <v>52572.75</v>
      </c>
      <c r="I57" s="24">
        <f t="shared" si="1"/>
        <v>1051455</v>
      </c>
      <c r="J57" s="1"/>
      <c r="K57" s="26"/>
    </row>
    <row r="58" spans="2:11" ht="43.5">
      <c r="B58" s="22">
        <f t="shared" si="0"/>
        <v>44</v>
      </c>
      <c r="C58" s="23" t="s">
        <v>100</v>
      </c>
      <c r="D58" s="24">
        <v>1</v>
      </c>
      <c r="E58" s="25" t="s">
        <v>19</v>
      </c>
      <c r="F58" s="24">
        <v>0.83203800000000006</v>
      </c>
      <c r="G58" s="24">
        <v>6.6150000000000002</v>
      </c>
      <c r="H58" s="24">
        <v>21325.05</v>
      </c>
      <c r="I58" s="24">
        <f t="shared" si="1"/>
        <v>21325.05</v>
      </c>
      <c r="J58" s="1"/>
      <c r="K58" s="26"/>
    </row>
    <row r="59" spans="2:11">
      <c r="B59" s="22">
        <f t="shared" si="0"/>
        <v>45</v>
      </c>
      <c r="C59" s="23" t="s">
        <v>35</v>
      </c>
      <c r="D59" s="24">
        <v>11</v>
      </c>
      <c r="E59" s="25" t="s">
        <v>19</v>
      </c>
      <c r="F59" s="24">
        <v>35.75</v>
      </c>
      <c r="G59" s="24">
        <v>196.44900000000001</v>
      </c>
      <c r="H59" s="24">
        <v>3412.5</v>
      </c>
      <c r="I59" s="24">
        <f t="shared" si="1"/>
        <v>37537.5</v>
      </c>
      <c r="J59" s="1"/>
      <c r="K59" s="26"/>
    </row>
    <row r="60" spans="2:11">
      <c r="B60" s="22">
        <f t="shared" si="0"/>
        <v>46</v>
      </c>
      <c r="C60" s="23" t="s">
        <v>36</v>
      </c>
      <c r="D60" s="24">
        <v>2</v>
      </c>
      <c r="E60" s="25" t="s">
        <v>19</v>
      </c>
      <c r="F60" s="24">
        <v>0.95599999999999996</v>
      </c>
      <c r="G60" s="24">
        <v>5.2539999999999996</v>
      </c>
      <c r="H60" s="24">
        <v>738.99</v>
      </c>
      <c r="I60" s="24">
        <f t="shared" si="1"/>
        <v>1477.98</v>
      </c>
      <c r="J60" s="1"/>
      <c r="K60" s="26"/>
    </row>
    <row r="61" spans="2:11">
      <c r="B61" s="22">
        <f t="shared" si="0"/>
        <v>47</v>
      </c>
      <c r="C61" s="23" t="s">
        <v>37</v>
      </c>
      <c r="D61" s="24">
        <v>1</v>
      </c>
      <c r="E61" s="25" t="s">
        <v>19</v>
      </c>
      <c r="F61" s="24">
        <v>2.4366160000000003</v>
      </c>
      <c r="G61" s="24">
        <v>13.388999999999999</v>
      </c>
      <c r="H61" s="24">
        <v>3767.01</v>
      </c>
      <c r="I61" s="24">
        <f t="shared" si="1"/>
        <v>3767.01</v>
      </c>
      <c r="J61" s="1"/>
      <c r="K61" s="26"/>
    </row>
    <row r="62" spans="2:11">
      <c r="B62" s="22">
        <f t="shared" si="0"/>
        <v>48</v>
      </c>
      <c r="C62" s="23" t="s">
        <v>38</v>
      </c>
      <c r="D62" s="24">
        <v>10</v>
      </c>
      <c r="E62" s="25" t="s">
        <v>19</v>
      </c>
      <c r="F62" s="24">
        <v>1.944</v>
      </c>
      <c r="G62" s="24">
        <v>14.790000000000001</v>
      </c>
      <c r="H62" s="24">
        <v>371.31</v>
      </c>
      <c r="I62" s="24">
        <f t="shared" si="1"/>
        <v>3713.1</v>
      </c>
      <c r="J62" s="1"/>
      <c r="K62" s="26"/>
    </row>
    <row r="63" spans="2:11">
      <c r="B63" s="22">
        <f t="shared" si="0"/>
        <v>49</v>
      </c>
      <c r="C63" s="23" t="s">
        <v>39</v>
      </c>
      <c r="D63" s="24">
        <v>1</v>
      </c>
      <c r="E63" s="25" t="s">
        <v>19</v>
      </c>
      <c r="F63" s="24">
        <v>0.26640000000000003</v>
      </c>
      <c r="G63" s="24">
        <v>2.0299999999999998</v>
      </c>
      <c r="H63" s="24">
        <v>458.13</v>
      </c>
      <c r="I63" s="24">
        <f t="shared" si="1"/>
        <v>458.13</v>
      </c>
      <c r="J63" s="1"/>
      <c r="K63" s="26"/>
    </row>
    <row r="64" spans="2:11">
      <c r="B64" s="22">
        <f t="shared" si="0"/>
        <v>50</v>
      </c>
      <c r="C64" s="23" t="s">
        <v>40</v>
      </c>
      <c r="D64" s="24">
        <v>3</v>
      </c>
      <c r="E64" s="25" t="s">
        <v>19</v>
      </c>
      <c r="F64" s="24">
        <v>0.94320000000000004</v>
      </c>
      <c r="G64" s="24">
        <v>4.4430000000000005</v>
      </c>
      <c r="H64" s="24">
        <v>525</v>
      </c>
      <c r="I64" s="24">
        <f t="shared" si="1"/>
        <v>1575</v>
      </c>
      <c r="J64" s="1"/>
      <c r="K64" s="26"/>
    </row>
    <row r="65" spans="2:11" ht="29.25">
      <c r="B65" s="22">
        <f t="shared" si="0"/>
        <v>51</v>
      </c>
      <c r="C65" s="23" t="s">
        <v>41</v>
      </c>
      <c r="D65" s="24">
        <v>9</v>
      </c>
      <c r="E65" s="25" t="s">
        <v>21</v>
      </c>
      <c r="F65" s="24">
        <v>4.5270000000000001</v>
      </c>
      <c r="G65" s="24">
        <v>17.765999999999998</v>
      </c>
      <c r="H65" s="24">
        <v>378.26</v>
      </c>
      <c r="I65" s="24">
        <f t="shared" si="1"/>
        <v>3404.34</v>
      </c>
      <c r="J65" s="1"/>
      <c r="K65" s="26"/>
    </row>
    <row r="66" spans="2:11" ht="29.25">
      <c r="B66" s="22">
        <f t="shared" si="0"/>
        <v>52</v>
      </c>
      <c r="C66" s="23" t="s">
        <v>42</v>
      </c>
      <c r="D66" s="24">
        <v>3</v>
      </c>
      <c r="E66" s="25" t="s">
        <v>21</v>
      </c>
      <c r="F66" s="24">
        <v>1.179</v>
      </c>
      <c r="G66" s="24">
        <v>4.6289999999999996</v>
      </c>
      <c r="H66" s="24">
        <v>295.54000000000002</v>
      </c>
      <c r="I66" s="24">
        <f t="shared" si="1"/>
        <v>886.62000000000012</v>
      </c>
      <c r="J66" s="1"/>
      <c r="K66" s="26"/>
    </row>
    <row r="67" spans="2:11">
      <c r="B67" s="22">
        <f t="shared" si="0"/>
        <v>53</v>
      </c>
      <c r="C67" s="23" t="s">
        <v>43</v>
      </c>
      <c r="D67" s="24">
        <v>1</v>
      </c>
      <c r="E67" s="25" t="s">
        <v>19</v>
      </c>
      <c r="F67" s="24">
        <v>6.5091999999999997E-2</v>
      </c>
      <c r="G67" s="24">
        <v>0.255</v>
      </c>
      <c r="H67" s="24">
        <v>143.99</v>
      </c>
      <c r="I67" s="24">
        <f t="shared" si="1"/>
        <v>143.99</v>
      </c>
      <c r="J67" s="1"/>
      <c r="K67" s="26"/>
    </row>
    <row r="68" spans="2:11">
      <c r="B68" s="22">
        <f t="shared" si="0"/>
        <v>54</v>
      </c>
      <c r="C68" s="23" t="s">
        <v>44</v>
      </c>
      <c r="D68" s="24">
        <v>2</v>
      </c>
      <c r="E68" s="25" t="s">
        <v>19</v>
      </c>
      <c r="F68" s="24">
        <v>0.39299600000000001</v>
      </c>
      <c r="G68" s="24">
        <v>1.542</v>
      </c>
      <c r="H68" s="24">
        <v>335.03000000000003</v>
      </c>
      <c r="I68" s="24">
        <f t="shared" si="1"/>
        <v>670.06000000000006</v>
      </c>
      <c r="J68" s="1"/>
      <c r="K68" s="26"/>
    </row>
    <row r="69" spans="2:11">
      <c r="B69" s="22">
        <f t="shared" si="0"/>
        <v>55</v>
      </c>
      <c r="C69" s="23" t="s">
        <v>45</v>
      </c>
      <c r="D69" s="24">
        <v>2</v>
      </c>
      <c r="E69" s="25" t="s">
        <v>19</v>
      </c>
      <c r="F69" s="24">
        <v>0.60297999999999996</v>
      </c>
      <c r="G69" s="24">
        <v>2.3660000000000001</v>
      </c>
      <c r="H69" s="24">
        <v>356.7</v>
      </c>
      <c r="I69" s="24">
        <f t="shared" si="1"/>
        <v>713.4</v>
      </c>
      <c r="J69" s="1"/>
      <c r="K69" s="26"/>
    </row>
    <row r="70" spans="2:11">
      <c r="B70" s="22">
        <f t="shared" si="0"/>
        <v>56</v>
      </c>
      <c r="C70" s="23" t="s">
        <v>46</v>
      </c>
      <c r="D70" s="24">
        <v>1</v>
      </c>
      <c r="E70" s="25" t="s">
        <v>19</v>
      </c>
      <c r="F70" s="24">
        <v>0.23938899999999999</v>
      </c>
      <c r="G70" s="24">
        <v>1.1279999999999999</v>
      </c>
      <c r="H70" s="24">
        <v>454.6</v>
      </c>
      <c r="I70" s="24">
        <f t="shared" si="1"/>
        <v>454.6</v>
      </c>
      <c r="J70" s="1"/>
      <c r="K70" s="26"/>
    </row>
    <row r="71" spans="2:11" ht="29.25">
      <c r="B71" s="22">
        <f t="shared" si="0"/>
        <v>57</v>
      </c>
      <c r="C71" s="23" t="s">
        <v>101</v>
      </c>
      <c r="D71" s="24">
        <v>1</v>
      </c>
      <c r="E71" s="25" t="s">
        <v>19</v>
      </c>
      <c r="F71" s="24">
        <v>0.78500000000000003</v>
      </c>
      <c r="G71" s="24">
        <v>6.2409999999999997</v>
      </c>
      <c r="H71" s="24">
        <v>15091.880000000001</v>
      </c>
      <c r="I71" s="24">
        <f t="shared" si="1"/>
        <v>15091.880000000001</v>
      </c>
      <c r="J71" s="1"/>
      <c r="K71" s="26"/>
    </row>
    <row r="72" spans="2:11" ht="29.25">
      <c r="B72" s="22">
        <f t="shared" si="0"/>
        <v>58</v>
      </c>
      <c r="C72" s="23" t="s">
        <v>102</v>
      </c>
      <c r="D72" s="24">
        <v>1</v>
      </c>
      <c r="E72" s="25" t="s">
        <v>19</v>
      </c>
      <c r="F72" s="24">
        <v>0.172157</v>
      </c>
      <c r="G72" s="24">
        <v>1.369</v>
      </c>
      <c r="H72" s="24">
        <v>9745.09</v>
      </c>
      <c r="I72" s="24">
        <f t="shared" si="1"/>
        <v>9745.09</v>
      </c>
      <c r="J72" s="1"/>
      <c r="K72" s="26"/>
    </row>
    <row r="73" spans="2:11" ht="29.25">
      <c r="B73" s="22">
        <f t="shared" si="0"/>
        <v>59</v>
      </c>
      <c r="C73" s="23" t="s">
        <v>103</v>
      </c>
      <c r="D73" s="24">
        <v>9</v>
      </c>
      <c r="E73" s="25" t="s">
        <v>19</v>
      </c>
      <c r="F73" s="24">
        <v>36</v>
      </c>
      <c r="G73" s="24">
        <v>286.2</v>
      </c>
      <c r="H73" s="24">
        <v>64327.75</v>
      </c>
      <c r="I73" s="24">
        <f t="shared" si="1"/>
        <v>578949.75</v>
      </c>
      <c r="J73" s="1"/>
      <c r="K73" s="26"/>
    </row>
    <row r="74" spans="2:11" ht="43.5">
      <c r="B74" s="22">
        <f t="shared" si="0"/>
        <v>60</v>
      </c>
      <c r="C74" s="23" t="s">
        <v>104</v>
      </c>
      <c r="D74" s="24">
        <v>2</v>
      </c>
      <c r="E74" s="25" t="s">
        <v>19</v>
      </c>
      <c r="F74" s="24">
        <v>2.5081199999999999</v>
      </c>
      <c r="G74" s="24">
        <v>19.940000000000001</v>
      </c>
      <c r="H74" s="24">
        <v>32551.08</v>
      </c>
      <c r="I74" s="24">
        <f t="shared" si="1"/>
        <v>65102.16</v>
      </c>
      <c r="J74" s="1"/>
      <c r="K74" s="26"/>
    </row>
    <row r="75" spans="2:11" ht="29.25">
      <c r="B75" s="22">
        <f t="shared" si="0"/>
        <v>61</v>
      </c>
      <c r="C75" s="23" t="s">
        <v>47</v>
      </c>
      <c r="D75" s="24">
        <v>3</v>
      </c>
      <c r="E75" s="25" t="s">
        <v>21</v>
      </c>
      <c r="F75" s="24">
        <v>0.94199999999999995</v>
      </c>
      <c r="G75" s="24">
        <v>3.6959999999999997</v>
      </c>
      <c r="H75" s="24">
        <v>236.13</v>
      </c>
      <c r="I75" s="24">
        <f t="shared" si="1"/>
        <v>708.39</v>
      </c>
      <c r="J75" s="1"/>
      <c r="K75" s="26"/>
    </row>
    <row r="76" spans="2:11" ht="29.25">
      <c r="B76" s="22">
        <f t="shared" si="0"/>
        <v>62</v>
      </c>
      <c r="C76" s="23" t="s">
        <v>48</v>
      </c>
      <c r="D76" s="24">
        <v>12</v>
      </c>
      <c r="E76" s="25" t="s">
        <v>21</v>
      </c>
      <c r="F76" s="24">
        <v>4.7160000000000002</v>
      </c>
      <c r="G76" s="24">
        <v>18.515999999999998</v>
      </c>
      <c r="H76" s="24">
        <v>295.54000000000002</v>
      </c>
      <c r="I76" s="24">
        <f t="shared" si="1"/>
        <v>3546.4800000000005</v>
      </c>
      <c r="J76" s="1"/>
      <c r="K76" s="26"/>
    </row>
    <row r="77" spans="2:11">
      <c r="B77" s="22">
        <f t="shared" si="0"/>
        <v>63</v>
      </c>
      <c r="C77" s="23" t="s">
        <v>49</v>
      </c>
      <c r="D77" s="24">
        <v>1</v>
      </c>
      <c r="E77" s="25" t="s">
        <v>19</v>
      </c>
      <c r="F77" s="24">
        <v>4.7577000000000001E-2</v>
      </c>
      <c r="G77" s="24">
        <v>0.187</v>
      </c>
      <c r="H77" s="24">
        <v>113.19</v>
      </c>
      <c r="I77" s="24">
        <f t="shared" si="1"/>
        <v>113.19</v>
      </c>
      <c r="J77" s="1"/>
      <c r="K77" s="26"/>
    </row>
    <row r="78" spans="2:11">
      <c r="B78" s="22">
        <f t="shared" si="0"/>
        <v>64</v>
      </c>
      <c r="C78" s="23" t="s">
        <v>50</v>
      </c>
      <c r="D78" s="24">
        <v>3</v>
      </c>
      <c r="E78" s="25" t="s">
        <v>19</v>
      </c>
      <c r="F78" s="24">
        <v>0.39960600000000002</v>
      </c>
      <c r="G78" s="24">
        <v>1.569</v>
      </c>
      <c r="H78" s="24">
        <v>278.13</v>
      </c>
      <c r="I78" s="24">
        <f t="shared" si="1"/>
        <v>834.39</v>
      </c>
      <c r="J78" s="1"/>
      <c r="K78" s="26"/>
    </row>
    <row r="79" spans="2:11">
      <c r="B79" s="22">
        <f t="shared" si="0"/>
        <v>65</v>
      </c>
      <c r="C79" s="23" t="s">
        <v>51</v>
      </c>
      <c r="D79" s="24">
        <v>2</v>
      </c>
      <c r="E79" s="25" t="s">
        <v>19</v>
      </c>
      <c r="F79" s="24">
        <v>0.426064</v>
      </c>
      <c r="G79" s="24">
        <v>1.6719999999999999</v>
      </c>
      <c r="H79" s="24">
        <v>266.08</v>
      </c>
      <c r="I79" s="24">
        <f t="shared" si="1"/>
        <v>532.16</v>
      </c>
      <c r="J79" s="1"/>
      <c r="K79" s="26"/>
    </row>
    <row r="80" spans="2:11">
      <c r="B80" s="22">
        <f t="shared" si="0"/>
        <v>66</v>
      </c>
      <c r="C80" s="23" t="s">
        <v>52</v>
      </c>
      <c r="D80" s="24">
        <v>1</v>
      </c>
      <c r="E80" s="25" t="s">
        <v>19</v>
      </c>
      <c r="F80" s="24">
        <v>0.189748</v>
      </c>
      <c r="G80" s="24">
        <v>0.89400000000000002</v>
      </c>
      <c r="H80" s="24">
        <v>384.81</v>
      </c>
      <c r="I80" s="24">
        <f t="shared" si="1"/>
        <v>384.81</v>
      </c>
      <c r="J80" s="1"/>
      <c r="K80" s="26"/>
    </row>
    <row r="81" spans="2:11" ht="29.25">
      <c r="B81" s="22">
        <f t="shared" ref="B81:B116" si="2">B80+1</f>
        <v>67</v>
      </c>
      <c r="C81" s="23" t="s">
        <v>105</v>
      </c>
      <c r="D81" s="24">
        <v>1</v>
      </c>
      <c r="E81" s="25" t="s">
        <v>19</v>
      </c>
      <c r="F81" s="24">
        <v>0.62875000000000003</v>
      </c>
      <c r="G81" s="24">
        <v>4.9989999999999997</v>
      </c>
      <c r="H81" s="24">
        <v>11838.82</v>
      </c>
      <c r="I81" s="24">
        <f t="shared" ref="I81:I116" si="3">IFERROR(D81*H81,"")</f>
        <v>11838.82</v>
      </c>
      <c r="J81" s="1"/>
      <c r="K81" s="26"/>
    </row>
    <row r="82" spans="2:11" ht="29.25">
      <c r="B82" s="22">
        <f t="shared" si="2"/>
        <v>68</v>
      </c>
      <c r="C82" s="23" t="s">
        <v>106</v>
      </c>
      <c r="D82" s="24">
        <v>1</v>
      </c>
      <c r="E82" s="25" t="s">
        <v>19</v>
      </c>
      <c r="F82" s="24">
        <v>0.12597</v>
      </c>
      <c r="G82" s="24">
        <v>1.0009999999999999</v>
      </c>
      <c r="H82" s="24">
        <v>7008.26</v>
      </c>
      <c r="I82" s="24">
        <f t="shared" si="3"/>
        <v>7008.26</v>
      </c>
      <c r="J82" s="1"/>
      <c r="K82" s="26"/>
    </row>
    <row r="83" spans="2:11" ht="29.25">
      <c r="B83" s="22">
        <f t="shared" si="2"/>
        <v>69</v>
      </c>
      <c r="C83" s="23" t="s">
        <v>53</v>
      </c>
      <c r="D83" s="24">
        <v>3</v>
      </c>
      <c r="E83" s="25" t="s">
        <v>21</v>
      </c>
      <c r="F83" s="24">
        <v>1.8839999999999999</v>
      </c>
      <c r="G83" s="24">
        <v>7.3949999999999996</v>
      </c>
      <c r="H83" s="24">
        <v>472.26</v>
      </c>
      <c r="I83" s="24">
        <f t="shared" si="3"/>
        <v>1416.78</v>
      </c>
      <c r="J83" s="1"/>
      <c r="K83" s="26"/>
    </row>
    <row r="84" spans="2:11" ht="29.25">
      <c r="B84" s="22">
        <f t="shared" si="2"/>
        <v>70</v>
      </c>
      <c r="C84" s="23" t="s">
        <v>54</v>
      </c>
      <c r="D84" s="24">
        <v>3</v>
      </c>
      <c r="E84" s="25" t="s">
        <v>21</v>
      </c>
      <c r="F84" s="24">
        <v>2.9699999999999998</v>
      </c>
      <c r="G84" s="24">
        <v>13.989000000000001</v>
      </c>
      <c r="H84" s="24">
        <v>841.5</v>
      </c>
      <c r="I84" s="24">
        <f t="shared" si="3"/>
        <v>2524.5</v>
      </c>
      <c r="J84" s="1"/>
      <c r="K84" s="26"/>
    </row>
    <row r="85" spans="2:11">
      <c r="B85" s="22">
        <f t="shared" si="2"/>
        <v>71</v>
      </c>
      <c r="C85" s="23" t="s">
        <v>55</v>
      </c>
      <c r="D85" s="24">
        <v>1</v>
      </c>
      <c r="E85" s="25" t="s">
        <v>19</v>
      </c>
      <c r="F85" s="24">
        <v>0.347049</v>
      </c>
      <c r="G85" s="24">
        <v>1.635</v>
      </c>
      <c r="H85" s="24">
        <v>532.38</v>
      </c>
      <c r="I85" s="24">
        <f t="shared" si="3"/>
        <v>532.38</v>
      </c>
      <c r="J85" s="1"/>
      <c r="K85" s="26"/>
    </row>
    <row r="86" spans="2:11" ht="29.25">
      <c r="B86" s="22">
        <f t="shared" si="2"/>
        <v>72</v>
      </c>
      <c r="C86" s="23" t="s">
        <v>107</v>
      </c>
      <c r="D86" s="24">
        <v>1</v>
      </c>
      <c r="E86" s="25" t="s">
        <v>19</v>
      </c>
      <c r="F86" s="24">
        <v>0.98124999999999996</v>
      </c>
      <c r="G86" s="24">
        <v>7.8010000000000002</v>
      </c>
      <c r="H86" s="24">
        <v>19446.87</v>
      </c>
      <c r="I86" s="24">
        <f t="shared" si="3"/>
        <v>19446.87</v>
      </c>
      <c r="J86" s="1"/>
      <c r="K86" s="26"/>
    </row>
    <row r="87" spans="2:11" ht="29.25">
      <c r="B87" s="22">
        <f t="shared" si="2"/>
        <v>73</v>
      </c>
      <c r="C87" s="23" t="s">
        <v>108</v>
      </c>
      <c r="D87" s="24">
        <v>1</v>
      </c>
      <c r="E87" s="25" t="s">
        <v>19</v>
      </c>
      <c r="F87" s="24">
        <v>0.23999899999999999</v>
      </c>
      <c r="G87" s="24">
        <v>1.9079999999999999</v>
      </c>
      <c r="H87" s="24">
        <v>12778.17</v>
      </c>
      <c r="I87" s="24">
        <f t="shared" si="3"/>
        <v>12778.17</v>
      </c>
      <c r="J87" s="1"/>
      <c r="K87" s="26"/>
    </row>
    <row r="88" spans="2:11">
      <c r="B88" s="22">
        <f t="shared" si="2"/>
        <v>74</v>
      </c>
      <c r="C88" s="23" t="s">
        <v>56</v>
      </c>
      <c r="D88" s="24">
        <v>1</v>
      </c>
      <c r="E88" s="25" t="s">
        <v>19</v>
      </c>
      <c r="F88" s="24">
        <v>0.29919799999999996</v>
      </c>
      <c r="G88" s="24">
        <v>2.3490000000000002</v>
      </c>
      <c r="H88" s="24">
        <v>619.94000000000005</v>
      </c>
      <c r="I88" s="24">
        <f t="shared" si="3"/>
        <v>619.94000000000005</v>
      </c>
      <c r="J88" s="1"/>
      <c r="K88" s="26"/>
    </row>
    <row r="89" spans="2:11" ht="29.25">
      <c r="B89" s="22">
        <f t="shared" si="2"/>
        <v>75</v>
      </c>
      <c r="C89" s="23" t="s">
        <v>57</v>
      </c>
      <c r="D89" s="24">
        <v>4</v>
      </c>
      <c r="E89" s="25" t="s">
        <v>19</v>
      </c>
      <c r="F89" s="24">
        <v>10</v>
      </c>
      <c r="G89" s="24">
        <v>84.135999999999996</v>
      </c>
      <c r="H89" s="24">
        <v>3426.38</v>
      </c>
      <c r="I89" s="24">
        <f t="shared" si="3"/>
        <v>13705.52</v>
      </c>
      <c r="J89" s="1"/>
      <c r="K89" s="26"/>
    </row>
    <row r="90" spans="2:11">
      <c r="B90" s="22">
        <f t="shared" si="2"/>
        <v>76</v>
      </c>
      <c r="C90" s="23" t="s">
        <v>58</v>
      </c>
      <c r="D90" s="24">
        <v>1</v>
      </c>
      <c r="E90" s="25" t="s">
        <v>19</v>
      </c>
      <c r="F90" s="24">
        <v>1.3983239999999999</v>
      </c>
      <c r="G90" s="24">
        <v>12.385999999999999</v>
      </c>
      <c r="H90" s="24">
        <v>2491.8200000000002</v>
      </c>
      <c r="I90" s="24">
        <f t="shared" si="3"/>
        <v>2491.8200000000002</v>
      </c>
      <c r="J90" s="1"/>
      <c r="K90" s="26"/>
    </row>
    <row r="91" spans="2:11">
      <c r="B91" s="22">
        <f t="shared" si="2"/>
        <v>77</v>
      </c>
      <c r="C91" s="23" t="s">
        <v>59</v>
      </c>
      <c r="D91" s="24">
        <v>2</v>
      </c>
      <c r="E91" s="25" t="s">
        <v>19</v>
      </c>
      <c r="F91" s="24">
        <v>0.48480000000000001</v>
      </c>
      <c r="G91" s="24">
        <v>3.6920000000000002</v>
      </c>
      <c r="H91" s="24">
        <v>420.82</v>
      </c>
      <c r="I91" s="24">
        <f t="shared" si="3"/>
        <v>841.64</v>
      </c>
      <c r="J91" s="1"/>
      <c r="K91" s="26"/>
    </row>
    <row r="92" spans="2:11" ht="29.25">
      <c r="B92" s="22">
        <f t="shared" si="2"/>
        <v>78</v>
      </c>
      <c r="C92" s="23" t="s">
        <v>60</v>
      </c>
      <c r="D92" s="24">
        <v>6</v>
      </c>
      <c r="E92" s="25" t="s">
        <v>19</v>
      </c>
      <c r="F92" s="24">
        <v>24</v>
      </c>
      <c r="G92" s="24">
        <v>188.39999999999998</v>
      </c>
      <c r="H92" s="24">
        <v>5448.08</v>
      </c>
      <c r="I92" s="24">
        <f t="shared" si="3"/>
        <v>32688.48</v>
      </c>
      <c r="J92" s="1"/>
      <c r="K92" s="26"/>
    </row>
    <row r="93" spans="2:11">
      <c r="B93" s="22">
        <f t="shared" si="2"/>
        <v>79</v>
      </c>
      <c r="C93" s="23" t="s">
        <v>61</v>
      </c>
      <c r="D93" s="24">
        <v>1</v>
      </c>
      <c r="E93" s="25" t="s">
        <v>19</v>
      </c>
      <c r="F93" s="24">
        <v>2.9678550000000001</v>
      </c>
      <c r="G93" s="24">
        <v>23.297999999999998</v>
      </c>
      <c r="H93" s="24">
        <v>5288.72</v>
      </c>
      <c r="I93" s="24">
        <f t="shared" si="3"/>
        <v>5288.72</v>
      </c>
      <c r="J93" s="1"/>
      <c r="K93" s="26"/>
    </row>
    <row r="94" spans="2:11">
      <c r="B94" s="22">
        <f t="shared" si="2"/>
        <v>80</v>
      </c>
      <c r="C94" s="23" t="s">
        <v>62</v>
      </c>
      <c r="D94" s="24">
        <v>1</v>
      </c>
      <c r="E94" s="25" t="s">
        <v>19</v>
      </c>
      <c r="F94" s="24">
        <v>4.3508690000000003</v>
      </c>
      <c r="G94" s="24">
        <v>34.154000000000003</v>
      </c>
      <c r="H94" s="24">
        <v>8266.66</v>
      </c>
      <c r="I94" s="24">
        <f t="shared" si="3"/>
        <v>8266.66</v>
      </c>
      <c r="J94" s="1"/>
      <c r="K94" s="26"/>
    </row>
    <row r="95" spans="2:11">
      <c r="B95" s="22">
        <f t="shared" si="2"/>
        <v>81</v>
      </c>
      <c r="C95" s="23" t="s">
        <v>63</v>
      </c>
      <c r="D95" s="24">
        <v>1</v>
      </c>
      <c r="E95" s="25" t="s">
        <v>19</v>
      </c>
      <c r="F95" s="24">
        <v>1.159646</v>
      </c>
      <c r="G95" s="24">
        <v>9.1029999999999998</v>
      </c>
      <c r="H95" s="24">
        <v>2391.2000000000003</v>
      </c>
      <c r="I95" s="24">
        <f t="shared" si="3"/>
        <v>2391.2000000000003</v>
      </c>
      <c r="J95" s="1"/>
      <c r="K95" s="26"/>
    </row>
    <row r="96" spans="2:11" ht="29.25">
      <c r="B96" s="22">
        <f t="shared" si="2"/>
        <v>82</v>
      </c>
      <c r="C96" s="23" t="s">
        <v>109</v>
      </c>
      <c r="D96" s="24">
        <v>22</v>
      </c>
      <c r="E96" s="25" t="s">
        <v>19</v>
      </c>
      <c r="F96" s="24">
        <v>55</v>
      </c>
      <c r="G96" s="24">
        <v>437.25</v>
      </c>
      <c r="H96" s="24">
        <v>38221.879999999997</v>
      </c>
      <c r="I96" s="24">
        <f t="shared" si="3"/>
        <v>840881.36</v>
      </c>
      <c r="J96" s="1"/>
      <c r="K96" s="26"/>
    </row>
    <row r="97" spans="2:11" ht="29.25">
      <c r="B97" s="22">
        <f t="shared" si="2"/>
        <v>83</v>
      </c>
      <c r="C97" s="23" t="s">
        <v>110</v>
      </c>
      <c r="D97" s="24">
        <v>3</v>
      </c>
      <c r="E97" s="25" t="s">
        <v>19</v>
      </c>
      <c r="F97" s="24">
        <v>4.1949719999999999</v>
      </c>
      <c r="G97" s="24">
        <v>33.350999999999999</v>
      </c>
      <c r="H97" s="24">
        <v>26987.73</v>
      </c>
      <c r="I97" s="24">
        <f t="shared" si="3"/>
        <v>80963.19</v>
      </c>
      <c r="J97" s="1"/>
      <c r="K97" s="26"/>
    </row>
    <row r="98" spans="2:11" ht="29.25">
      <c r="B98" s="22">
        <f t="shared" si="2"/>
        <v>84</v>
      </c>
      <c r="C98" s="23" t="s">
        <v>111</v>
      </c>
      <c r="D98" s="24">
        <v>1</v>
      </c>
      <c r="E98" s="25" t="s">
        <v>19</v>
      </c>
      <c r="F98" s="24">
        <v>0.62036500000000006</v>
      </c>
      <c r="G98" s="24">
        <v>4.9320000000000004</v>
      </c>
      <c r="H98" s="24">
        <v>14565.62</v>
      </c>
      <c r="I98" s="24">
        <f t="shared" si="3"/>
        <v>14565.62</v>
      </c>
      <c r="J98" s="1"/>
      <c r="K98" s="26"/>
    </row>
    <row r="99" spans="2:11" ht="43.5">
      <c r="B99" s="22">
        <f t="shared" si="2"/>
        <v>85</v>
      </c>
      <c r="C99" s="23" t="s">
        <v>112</v>
      </c>
      <c r="D99" s="24">
        <v>1</v>
      </c>
      <c r="E99" s="25" t="s">
        <v>19</v>
      </c>
      <c r="F99" s="24">
        <v>2.0734410000000003</v>
      </c>
      <c r="G99" s="24">
        <v>16.484000000000002</v>
      </c>
      <c r="H99" s="24">
        <v>38193.440000000002</v>
      </c>
      <c r="I99" s="24">
        <f t="shared" si="3"/>
        <v>38193.440000000002</v>
      </c>
      <c r="J99" s="1"/>
      <c r="K99" s="26"/>
    </row>
    <row r="100" spans="2:11" ht="43.5">
      <c r="B100" s="22">
        <f t="shared" si="2"/>
        <v>86</v>
      </c>
      <c r="C100" s="23" t="s">
        <v>113</v>
      </c>
      <c r="D100" s="24">
        <v>2</v>
      </c>
      <c r="E100" s="25" t="s">
        <v>19</v>
      </c>
      <c r="F100" s="24">
        <v>2.7652539999999997</v>
      </c>
      <c r="G100" s="24">
        <v>21.984000000000002</v>
      </c>
      <c r="H100" s="24">
        <v>29713.96</v>
      </c>
      <c r="I100" s="24">
        <f t="shared" si="3"/>
        <v>59427.92</v>
      </c>
      <c r="J100" s="1"/>
      <c r="K100" s="26"/>
    </row>
    <row r="101" spans="2:11" ht="29.25">
      <c r="B101" s="22">
        <f t="shared" si="2"/>
        <v>87</v>
      </c>
      <c r="C101" s="23" t="s">
        <v>114</v>
      </c>
      <c r="D101" s="24">
        <v>2</v>
      </c>
      <c r="E101" s="25" t="s">
        <v>19</v>
      </c>
      <c r="F101" s="24">
        <v>6</v>
      </c>
      <c r="G101" s="24">
        <v>47.7</v>
      </c>
      <c r="H101" s="24">
        <v>48144.88</v>
      </c>
      <c r="I101" s="24">
        <f t="shared" si="3"/>
        <v>96289.76</v>
      </c>
      <c r="J101" s="1"/>
      <c r="K101" s="26"/>
    </row>
    <row r="102" spans="2:11" ht="29.25">
      <c r="B102" s="22">
        <f t="shared" si="2"/>
        <v>88</v>
      </c>
      <c r="C102" s="23" t="s">
        <v>115</v>
      </c>
      <c r="D102" s="24">
        <v>3</v>
      </c>
      <c r="E102" s="25" t="s">
        <v>19</v>
      </c>
      <c r="F102" s="24">
        <v>10.5</v>
      </c>
      <c r="G102" s="24">
        <v>83.474999999999994</v>
      </c>
      <c r="H102" s="24">
        <v>57798.75</v>
      </c>
      <c r="I102" s="24">
        <f t="shared" si="3"/>
        <v>173396.25</v>
      </c>
      <c r="J102" s="1"/>
      <c r="K102" s="26"/>
    </row>
    <row r="103" spans="2:11" ht="29.25">
      <c r="B103" s="22">
        <f t="shared" si="2"/>
        <v>89</v>
      </c>
      <c r="C103" s="23" t="s">
        <v>116</v>
      </c>
      <c r="D103" s="24">
        <v>2</v>
      </c>
      <c r="E103" s="25" t="s">
        <v>19</v>
      </c>
      <c r="F103" s="24">
        <v>1.0680000000000001</v>
      </c>
      <c r="G103" s="24">
        <v>8.49</v>
      </c>
      <c r="H103" s="24">
        <v>13758.83</v>
      </c>
      <c r="I103" s="24">
        <f t="shared" si="3"/>
        <v>27517.66</v>
      </c>
      <c r="J103" s="1"/>
      <c r="K103" s="26"/>
    </row>
    <row r="104" spans="2:11" ht="43.5">
      <c r="B104" s="22">
        <f t="shared" si="2"/>
        <v>90</v>
      </c>
      <c r="C104" s="23" t="s">
        <v>117</v>
      </c>
      <c r="D104" s="24">
        <v>1</v>
      </c>
      <c r="E104" s="25" t="s">
        <v>19</v>
      </c>
      <c r="F104" s="24">
        <v>2.1976680000000002</v>
      </c>
      <c r="G104" s="24">
        <v>17.471</v>
      </c>
      <c r="H104" s="24">
        <v>60081.54</v>
      </c>
      <c r="I104" s="24">
        <f t="shared" si="3"/>
        <v>60081.54</v>
      </c>
      <c r="J104" s="1"/>
      <c r="K104" s="26"/>
    </row>
    <row r="105" spans="2:11">
      <c r="B105" s="22">
        <f t="shared" si="2"/>
        <v>91</v>
      </c>
      <c r="C105" s="23" t="s">
        <v>64</v>
      </c>
      <c r="D105" s="24">
        <v>1</v>
      </c>
      <c r="E105" s="25" t="s">
        <v>19</v>
      </c>
      <c r="F105" s="24">
        <v>0.39350000000000002</v>
      </c>
      <c r="G105" s="24">
        <v>2.78</v>
      </c>
      <c r="H105" s="24">
        <v>731.13</v>
      </c>
      <c r="I105" s="24">
        <f t="shared" si="3"/>
        <v>731.13</v>
      </c>
      <c r="J105" s="1"/>
      <c r="K105" s="26"/>
    </row>
    <row r="106" spans="2:11" ht="29.25">
      <c r="B106" s="22">
        <f t="shared" si="2"/>
        <v>92</v>
      </c>
      <c r="C106" s="23" t="s">
        <v>118</v>
      </c>
      <c r="D106" s="24">
        <v>1</v>
      </c>
      <c r="E106" s="25" t="s">
        <v>19</v>
      </c>
      <c r="F106" s="24">
        <v>9.75</v>
      </c>
      <c r="G106" s="24">
        <v>116.26900000000001</v>
      </c>
      <c r="H106" s="24">
        <v>226062.5</v>
      </c>
      <c r="I106" s="24">
        <f t="shared" si="3"/>
        <v>226062.5</v>
      </c>
      <c r="J106" s="1"/>
      <c r="K106" s="26"/>
    </row>
    <row r="107" spans="2:11" ht="29.25">
      <c r="B107" s="22">
        <f t="shared" si="2"/>
        <v>93</v>
      </c>
      <c r="C107" s="23" t="s">
        <v>119</v>
      </c>
      <c r="D107" s="24">
        <v>1</v>
      </c>
      <c r="E107" s="25" t="s">
        <v>19</v>
      </c>
      <c r="F107" s="24">
        <v>4.0339999999999998</v>
      </c>
      <c r="G107" s="24">
        <v>48.104999999999997</v>
      </c>
      <c r="H107" s="24">
        <v>115037.56</v>
      </c>
      <c r="I107" s="24">
        <f t="shared" si="3"/>
        <v>115037.56</v>
      </c>
      <c r="J107" s="1"/>
      <c r="K107" s="26"/>
    </row>
    <row r="108" spans="2:11" ht="29.25">
      <c r="B108" s="22">
        <f t="shared" si="2"/>
        <v>94</v>
      </c>
      <c r="C108" s="23" t="s">
        <v>120</v>
      </c>
      <c r="D108" s="24">
        <v>1</v>
      </c>
      <c r="E108" s="25" t="s">
        <v>19</v>
      </c>
      <c r="F108" s="24">
        <v>8.1850489999999994</v>
      </c>
      <c r="G108" s="24">
        <v>130.142</v>
      </c>
      <c r="H108" s="24">
        <v>382588.88</v>
      </c>
      <c r="I108" s="24">
        <f t="shared" si="3"/>
        <v>382588.88</v>
      </c>
      <c r="J108" s="1"/>
      <c r="K108" s="26"/>
    </row>
    <row r="109" spans="2:11" ht="29.25">
      <c r="B109" s="22">
        <f t="shared" si="2"/>
        <v>95</v>
      </c>
      <c r="C109" s="23" t="s">
        <v>121</v>
      </c>
      <c r="D109" s="24">
        <v>4</v>
      </c>
      <c r="E109" s="25" t="s">
        <v>19</v>
      </c>
      <c r="F109" s="24">
        <v>15</v>
      </c>
      <c r="G109" s="24">
        <v>119.252</v>
      </c>
      <c r="H109" s="24">
        <v>61806.75</v>
      </c>
      <c r="I109" s="24">
        <f t="shared" si="3"/>
        <v>247227</v>
      </c>
      <c r="J109" s="1"/>
      <c r="K109" s="26"/>
    </row>
    <row r="110" spans="2:11" ht="43.5">
      <c r="B110" s="22">
        <f t="shared" si="2"/>
        <v>96</v>
      </c>
      <c r="C110" s="23" t="s">
        <v>122</v>
      </c>
      <c r="D110" s="24">
        <v>2</v>
      </c>
      <c r="E110" s="25" t="s">
        <v>19</v>
      </c>
      <c r="F110" s="24">
        <v>3.0249359999999998</v>
      </c>
      <c r="G110" s="24">
        <v>24.047999999999998</v>
      </c>
      <c r="H110" s="24">
        <v>29337.31</v>
      </c>
      <c r="I110" s="24">
        <f t="shared" si="3"/>
        <v>58674.62</v>
      </c>
      <c r="J110" s="1"/>
      <c r="K110" s="26"/>
    </row>
    <row r="111" spans="2:11">
      <c r="B111" s="22">
        <f t="shared" si="2"/>
        <v>97</v>
      </c>
      <c r="C111" s="23" t="s">
        <v>65</v>
      </c>
      <c r="D111" s="24">
        <v>2</v>
      </c>
      <c r="E111" s="25" t="s">
        <v>19</v>
      </c>
      <c r="F111" s="24">
        <v>0.7248</v>
      </c>
      <c r="G111" s="24">
        <v>3.4140000000000001</v>
      </c>
      <c r="H111" s="24">
        <v>598.72</v>
      </c>
      <c r="I111" s="24">
        <f t="shared" si="3"/>
        <v>1197.44</v>
      </c>
      <c r="J111" s="1"/>
      <c r="K111" s="26"/>
    </row>
    <row r="112" spans="2:11" ht="29.25">
      <c r="B112" s="22">
        <f t="shared" si="2"/>
        <v>98</v>
      </c>
      <c r="C112" s="23" t="s">
        <v>123</v>
      </c>
      <c r="D112" s="24">
        <v>5</v>
      </c>
      <c r="E112" s="25" t="s">
        <v>19</v>
      </c>
      <c r="F112" s="24">
        <v>31.25</v>
      </c>
      <c r="G112" s="24">
        <v>248.44</v>
      </c>
      <c r="H112" s="24">
        <v>101884.75</v>
      </c>
      <c r="I112" s="24">
        <f t="shared" si="3"/>
        <v>509423.75</v>
      </c>
      <c r="J112" s="1"/>
      <c r="K112" s="26"/>
    </row>
    <row r="113" spans="1:12" ht="29.25">
      <c r="B113" s="22">
        <f t="shared" si="2"/>
        <v>99</v>
      </c>
      <c r="C113" s="23" t="s">
        <v>124</v>
      </c>
      <c r="D113" s="24">
        <v>1</v>
      </c>
      <c r="E113" s="25" t="s">
        <v>19</v>
      </c>
      <c r="F113" s="24">
        <v>1.7124999999999999</v>
      </c>
      <c r="G113" s="24">
        <v>13.614000000000001</v>
      </c>
      <c r="H113" s="24">
        <v>37002.83</v>
      </c>
      <c r="I113" s="24">
        <f t="shared" si="3"/>
        <v>37002.83</v>
      </c>
      <c r="J113" s="1"/>
      <c r="K113" s="26"/>
    </row>
    <row r="114" spans="1:12">
      <c r="B114" s="22">
        <f t="shared" si="2"/>
        <v>100</v>
      </c>
      <c r="C114" s="23" t="s">
        <v>66</v>
      </c>
      <c r="D114" s="24">
        <v>1</v>
      </c>
      <c r="E114" s="25" t="s">
        <v>19</v>
      </c>
      <c r="F114" s="24">
        <v>2.25</v>
      </c>
      <c r="G114" s="24">
        <v>13.632</v>
      </c>
      <c r="H114" s="24">
        <v>2362.5</v>
      </c>
      <c r="I114" s="24">
        <f t="shared" si="3"/>
        <v>2362.5</v>
      </c>
      <c r="J114" s="1"/>
      <c r="K114" s="26"/>
    </row>
    <row r="115" spans="1:12">
      <c r="B115" s="22">
        <f t="shared" si="2"/>
        <v>101</v>
      </c>
      <c r="C115" s="23" t="s">
        <v>67</v>
      </c>
      <c r="D115" s="24">
        <v>2</v>
      </c>
      <c r="E115" s="25" t="s">
        <v>19</v>
      </c>
      <c r="F115" s="24">
        <v>2.4750000000000001</v>
      </c>
      <c r="G115" s="24">
        <v>29.143999999999998</v>
      </c>
      <c r="H115" s="24">
        <v>2118.6</v>
      </c>
      <c r="I115" s="24">
        <f t="shared" si="3"/>
        <v>4237.2</v>
      </c>
      <c r="J115" s="1"/>
      <c r="K115" s="26"/>
    </row>
    <row r="116" spans="1:12" ht="15.75" thickBot="1">
      <c r="B116" s="22">
        <f t="shared" si="2"/>
        <v>102</v>
      </c>
      <c r="C116" s="23" t="s">
        <v>68</v>
      </c>
      <c r="D116" s="24">
        <v>1</v>
      </c>
      <c r="E116" s="25" t="s">
        <v>19</v>
      </c>
      <c r="F116" s="24">
        <v>0.72714900000000005</v>
      </c>
      <c r="G116" s="24">
        <v>6.85</v>
      </c>
      <c r="H116" s="24">
        <v>1413.58</v>
      </c>
      <c r="I116" s="24">
        <f t="shared" si="3"/>
        <v>1413.58</v>
      </c>
      <c r="J116" s="1"/>
      <c r="K116" s="26"/>
    </row>
    <row r="117" spans="1:12" s="4" customFormat="1" ht="15.75" thickBot="1">
      <c r="A117" s="2"/>
      <c r="B117" s="2"/>
      <c r="C117" s="27" t="s">
        <v>15</v>
      </c>
      <c r="D117" s="28">
        <f>SUM(D15:D116)</f>
        <v>332</v>
      </c>
      <c r="E117" s="29"/>
      <c r="F117" s="28">
        <f>SUM(F15:F116)</f>
        <v>576.60483100000022</v>
      </c>
      <c r="G117" s="29"/>
      <c r="H117" s="30"/>
      <c r="I117" s="31">
        <f>$I$13</f>
        <v>8406477.9199999999</v>
      </c>
      <c r="J117" s="2"/>
      <c r="K117" s="2"/>
      <c r="L117"/>
    </row>
    <row r="118" spans="1:12" s="4" customFormat="1">
      <c r="A118" s="2"/>
      <c r="B118" s="2"/>
      <c r="C118" s="3"/>
      <c r="D118" s="32"/>
      <c r="E118" s="33"/>
      <c r="F118" s="33"/>
      <c r="G118" s="33"/>
      <c r="H118" s="34"/>
      <c r="I118" s="3"/>
      <c r="J118" s="2"/>
      <c r="K118" s="2"/>
    </row>
    <row r="119" spans="1:12" s="4" customFormat="1">
      <c r="A119" s="2"/>
      <c r="B119" s="2"/>
      <c r="C119" s="3"/>
      <c r="D119" s="32"/>
      <c r="E119" s="33"/>
      <c r="F119" s="33"/>
      <c r="G119" s="33"/>
      <c r="H119" s="35"/>
      <c r="I119" s="3"/>
      <c r="J119" s="2"/>
      <c r="K119" s="2"/>
      <c r="L119"/>
    </row>
    <row r="120" spans="1:12" s="6" customFormat="1">
      <c r="A120" s="5"/>
      <c r="B120" s="5"/>
      <c r="C120" s="36"/>
      <c r="D120" s="37"/>
      <c r="E120" s="33"/>
      <c r="F120" s="33"/>
      <c r="G120" s="33"/>
      <c r="H120" s="33"/>
      <c r="I120" s="33"/>
      <c r="J120" s="33"/>
      <c r="K120" s="5"/>
      <c r="L120" s="4"/>
    </row>
    <row r="121" spans="1:12" s="6" customFormat="1">
      <c r="A121" s="5"/>
      <c r="B121" s="5"/>
      <c r="C121" s="50" t="str">
        <f>CONCATENATE("Итого с учетом НДС: ",$I$13," р. (",SUBSTITUTE(PROPER(INDEX(n_4,MID(TEXT($I$13,n0),1,1)+1)&amp;INDEX(n0x,MID(TEXT($I$13,n0),2,1)+1,MID(TEXT($I$13,n0),3,1)+1)&amp;IF(-MID(TEXT($I$13,n0),1,3),"миллиард"&amp;VLOOKUP(MID(TEXT($I$13,n0),3,1)*AND(MID(TEXT($I$13,n0),2,1)-1),мил,2),"")&amp;INDEX(n_4,MID(TEXT($I$13,n0),4,1)+1)&amp;INDEX(n0x,MID(TEXT($I$13,n0),5,1)+1,MID(TEXT($I$13,n0),6,1)+1)&amp;IF(-MID(TEXT($I$13,n0),4,3),"миллион"&amp;VLOOKUP(MID(TEXT($I$13,n0),6,1)*AND(MID(TEXT($I$13,n0),5,1)-1),мил,2),"")&amp;INDEX(n_4,MID(TEXT($I$13,n0),7,1)+1)&amp;INDEX(n1x,MID(TEXT($I$13,n0),8,1)+1,MID(TEXT($I$13,n0),9,1)+1)&amp;IF(-MID(TEXT($I$13,n0),7,3),VLOOKUP(MID(TEXT($I$13,n0),9,1)*AND(MID(TEXT($I$13,n0),8,1)-1),тыс,2),"")&amp;INDEX(n_4,MID(TEXT($I$13,n0),10,1)+1)&amp;INDEX(n0x,MID(TEXT($I$13,n0),11,1)+1,MID(TEXT($I$13,n0),12,1)+1)),"z"," ")&amp;IF(TRUNC(TEXT($I$13,n0)),"","Ноль ")&amp;"рубл"&amp;VLOOKUP(MOD(MAX(MOD(MID(TEXT($I$13,n0),11,2)-11,100),9),10),{0,"ь ";1,"я ";4,"ей "},2)&amp;RIGHT(TEXT($I$13,n0),2)&amp;" копе"&amp;VLOOKUP(MOD(MAX(MOD(RIGHT(TEXT($I$13,n0),2)-11,100),9),10),{0,"йка";1,"йки";4,"ек"},2),")")</f>
        <v>Итого с учетом НДС: 8406477,92 р. (Восемь миллионов четыреста шесть тысяч четыреста семьдесят семь рублей 92 копейки)</v>
      </c>
      <c r="D121" s="50"/>
      <c r="E121" s="50"/>
      <c r="F121" s="50"/>
      <c r="G121" s="50"/>
      <c r="H121" s="50"/>
      <c r="I121" s="50"/>
      <c r="J121" s="38"/>
      <c r="K121" s="5"/>
      <c r="L121" s="4"/>
    </row>
    <row r="122" spans="1:12" s="6" customFormat="1">
      <c r="A122" s="5"/>
      <c r="B122" s="39" t="s">
        <v>16</v>
      </c>
      <c r="C122" s="45" t="str">
        <f>CONCATENATE("в том числе НДС 20%: ",ROUND($I$13/6,2)," р. (",SUBSTITUTE(PROPER(INDEX(n_4,MID(TEXT(ROUND($I$13/6,2),n0),1,1)+1)&amp;INDEX(n0x,MID(TEXT(ROUND($I$13/6,2),n0),2,1)+1,MID(TEXT(ROUND($I$13/6,2),n0),3,1)+1)&amp;IF(-MID(TEXT(ROUND($I$13/6,2),n0),1,3),"миллиард"&amp;VLOOKUP(MID(TEXT(ROUND($I$13/6,2),n0),3,1)*AND(MID(TEXT(ROUND($I$13/6,2),n0),2,1)-1),мил,2),"")&amp;INDEX(n_4,MID(TEXT(ROUND($I$13/6,2),n0),4,1)+1)&amp;INDEX(n0x,MID(TEXT(ROUND($I$13/6,2),n0),5,1)+1,MID(TEXT(ROUND($I$13/6,2),n0),6,1)+1)&amp;IF(-MID(TEXT(ROUND($I$13/6,2),n0),4,3),"миллион"&amp;VLOOKUP(MID(TEXT(ROUND($I$13/6,2),n0),6,1)*AND(MID(TEXT(ROUND($I$13/6,2),n0),5,1)-1),мил,2),"")&amp;INDEX(n_4,MID(TEXT(ROUND($I$13/6,2),n0),7,1)+1)&amp;INDEX(n1x,MID(TEXT(ROUND($I$13/6,2),n0),8,1)+1,MID(TEXT(ROUND($I$13/6,2),n0),9,1)+1)&amp;IF(-MID(TEXT(ROUND($I$13/6,2),n0),7,3),VLOOKUP(MID(TEXT(ROUND($I$13/6,2),n0),9,1)*AND(MID(TEXT(ROUND($I$13/6,2),n0),8,1)-1),тыс,2),"")&amp;INDEX(n_4,MID(TEXT(ROUND($I$13/6,2),n0),10,1)+1)&amp;INDEX(n0x,MID(TEXT(ROUND($I$13/6,2),n0),11,1)+1,MID(TEXT(ROUND($I$13/6,2),n0),12,1)+1)),"z"," ")&amp;IF(TRUNC(TEXT(ROUND($I$13/6,2),n0)),"","Ноль ")&amp;"рубл"&amp;VLOOKUP(MOD(MAX(MOD(MID(TEXT(ROUND($I$13/6,2),n0),11,2)-11,100),9),10),{0,"ь ";1,"я ";4,"ей "},2)&amp;RIGHT(TEXT(ROUND($I$13/6,2),n0),2)&amp;" копе"&amp;VLOOKUP(MOD(MAX(MOD(RIGHT(TEXT(ROUND($I$13/6,2),n0),2)-11,100),9),10),{0,"йка";1,"йки";4,"ек"},2),")")</f>
        <v>в том числе НДС 20%: 1401079,65 р. (Один миллион четыреста одна тысяча семьдесят девять рублей 65 копеек)</v>
      </c>
      <c r="D122" s="45"/>
      <c r="E122" s="45"/>
      <c r="F122" s="45"/>
      <c r="G122" s="45"/>
      <c r="H122" s="45"/>
      <c r="I122" s="45"/>
      <c r="J122" s="40"/>
      <c r="K122" s="5"/>
      <c r="L122"/>
    </row>
    <row r="123" spans="1:12" s="6" customFormat="1">
      <c r="A123" s="5"/>
      <c r="B123" s="5"/>
      <c r="C123" s="41"/>
      <c r="D123" s="41"/>
      <c r="E123" s="38"/>
      <c r="F123" s="38"/>
      <c r="G123" s="38"/>
      <c r="H123" s="38"/>
      <c r="I123" s="38"/>
      <c r="J123" s="38"/>
      <c r="K123" s="5"/>
      <c r="L123"/>
    </row>
    <row r="124" spans="1:12" s="6" customFormat="1">
      <c r="A124" s="5"/>
      <c r="B124" s="5"/>
      <c r="C124" s="42" t="str">
        <f>CONCATENATE("Площадь: ",CEILING(SUM($F$15:$F$117),0.1)," м2")</f>
        <v>Площадь: 1153,3 м2</v>
      </c>
      <c r="D124" s="5"/>
      <c r="E124" s="32"/>
      <c r="F124" s="32"/>
      <c r="G124" s="32"/>
      <c r="H124" s="8"/>
      <c r="I124" s="5"/>
      <c r="J124" s="5"/>
      <c r="K124" s="5"/>
      <c r="L124" s="4"/>
    </row>
    <row r="125" spans="1:12" s="6" customFormat="1">
      <c r="A125" s="5"/>
      <c r="B125" s="5"/>
      <c r="C125" s="42" t="s">
        <v>69</v>
      </c>
      <c r="D125" s="5"/>
      <c r="E125" s="32"/>
      <c r="F125" s="8"/>
      <c r="G125" s="5"/>
      <c r="H125" s="5"/>
      <c r="I125" s="5"/>
      <c r="J125" s="4"/>
    </row>
    <row r="126" spans="1:12" s="6" customFormat="1">
      <c r="A126" s="5"/>
      <c r="B126" s="5"/>
      <c r="C126" s="42" t="str">
        <f>CONCATENATE("Вес: ",CEILING(SUM($G$15:$G$117),0.1)," кг")</f>
        <v>Вес: 4631,1 кг</v>
      </c>
      <c r="D126" s="5"/>
      <c r="E126" s="32"/>
      <c r="F126" s="8"/>
      <c r="G126" s="5"/>
      <c r="H126" s="5"/>
      <c r="I126" s="5"/>
    </row>
    <row r="127" spans="1:12" s="6" customFormat="1">
      <c r="A127" s="5"/>
      <c r="B127" s="5"/>
      <c r="C127" s="5"/>
      <c r="D127" s="5"/>
      <c r="E127" s="32"/>
      <c r="F127" s="8"/>
      <c r="G127" s="5"/>
      <c r="H127" s="5"/>
      <c r="I127" s="5"/>
    </row>
    <row r="128" spans="1:12" s="4" customFormat="1">
      <c r="A128" s="2"/>
      <c r="B128" s="43" t="s">
        <v>17</v>
      </c>
      <c r="C128" s="43"/>
      <c r="D128" s="44"/>
      <c r="E128" s="37"/>
      <c r="F128" s="43"/>
      <c r="G128" s="43"/>
      <c r="H128" s="43"/>
      <c r="I128" s="2"/>
    </row>
    <row r="129" spans="1:9" s="4" customFormat="1">
      <c r="A129" s="2"/>
      <c r="B129" s="43"/>
      <c r="C129" s="43"/>
      <c r="D129" s="44"/>
      <c r="E129" s="37"/>
      <c r="F129" s="43"/>
      <c r="G129" s="43"/>
      <c r="H129" s="43"/>
      <c r="I129" s="2"/>
    </row>
    <row r="130" spans="1:9" s="4" customFormat="1">
      <c r="A130" s="2"/>
      <c r="B130" s="43" t="s">
        <v>18</v>
      </c>
      <c r="C130" s="43"/>
      <c r="D130" s="44"/>
      <c r="E130" s="41"/>
      <c r="F130" s="43"/>
      <c r="G130" s="43"/>
      <c r="H130" s="43"/>
      <c r="I130" s="2"/>
    </row>
  </sheetData>
  <mergeCells count="7">
    <mergeCell ref="C122:I122"/>
    <mergeCell ref="C2:G2"/>
    <mergeCell ref="C3:G3"/>
    <mergeCell ref="C4:G4"/>
    <mergeCell ref="C5:G5"/>
    <mergeCell ref="C6:G6"/>
    <mergeCell ref="C121:I121"/>
  </mergeCells>
  <pageMargins left="0.118110236220472" right="0.118110236220472" top="0.35433070866141703" bottom="0.15748031496063" header="0.31496062992126" footer="0.31496062992126"/>
  <pageSetup paperSize="9" scale="60" fitToHeight="30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KSN533</dc:creator>
  <cp:lastModifiedBy>KSN533</cp:lastModifiedBy>
  <dcterms:created xsi:type="dcterms:W3CDTF">2025-07-17T08:57:36Z</dcterms:created>
  <dcterms:modified xsi:type="dcterms:W3CDTF">2025-07-17T08:59:03Z</dcterms:modified>
</cp:coreProperties>
</file>